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amira\ماهور\صندوق بخشششی\گزارش پرتفوی\1405\1405.05.31\"/>
    </mc:Choice>
  </mc:AlternateContent>
  <xr:revisionPtr revIDLastSave="0" documentId="13_ncr:1_{967D374B-8C96-4141-9D04-5B215BB29D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state="hidden" r:id="rId5"/>
    <sheet name="اوراق" sheetId="5" state="hidden" r:id="rId6"/>
    <sheet name="تعدیل قیمت" sheetId="6" state="hidden" r:id="rId7"/>
    <sheet name="سپرده" sheetId="7" state="hidden" r:id="rId8"/>
    <sheet name="سپرده " sheetId="23" r:id="rId9"/>
    <sheet name="درآمد" sheetId="8" r:id="rId10"/>
    <sheet name="درآمد سرمایه گذاری در سهام" sheetId="9" r:id="rId11"/>
    <sheet name="درآمد سرمایه گذاری در صندوق" sheetId="10" state="hidden" r:id="rId12"/>
    <sheet name="درآمد سرمایه گذاری در اوراق به" sheetId="11" state="hidden" r:id="rId13"/>
    <sheet name="مبالغ تخصیصی اوراق" sheetId="12" state="hidden" r:id="rId14"/>
    <sheet name="درآمد سپرده بانکی..." sheetId="13" state="hidden" r:id="rId15"/>
    <sheet name="درآمد سپرده بانکی" sheetId="24" r:id="rId16"/>
    <sheet name="سایر درآمدها" sheetId="14" r:id="rId17"/>
    <sheet name="درآمد سود سهام" sheetId="15" r:id="rId18"/>
    <sheet name="درآمد سود صندوق" sheetId="16" state="hidden" r:id="rId19"/>
    <sheet name="سود اوراق بهادار" sheetId="17" state="hidden" r:id="rId20"/>
    <sheet name="سود سپرده بانکی" sheetId="25" r:id="rId21"/>
    <sheet name="سود سپرده بانکی." sheetId="18" state="hidden" r:id="rId22"/>
    <sheet name="درآمد ناشی از فروش" sheetId="19" r:id="rId23"/>
    <sheet name="درآمد اعمال اختیار" sheetId="20" state="hidden" r:id="rId24"/>
    <sheet name="درآمد ناشی از تغییر قیمت اوراق" sheetId="21" r:id="rId25"/>
  </sheets>
  <definedNames>
    <definedName name="_xlnm.Print_Area" localSheetId="5">اوراق!$A$1:$AM$8</definedName>
    <definedName name="_xlnm.Print_Area" localSheetId="3">'اوراق مشتقه'!$A$1:$AX$20</definedName>
    <definedName name="_xlnm.Print_Area" localSheetId="6">'تعدیل قیمت'!$A$1:$N$8</definedName>
    <definedName name="_xlnm.Print_Area" localSheetId="9">درآمد!$A$1:$K$13</definedName>
    <definedName name="_xlnm.Print_Area" localSheetId="23">'درآمد اعمال اختیار'!$A$1:$Z$8</definedName>
    <definedName name="_xlnm.Print_Area" localSheetId="15">'درآمد سپرده بانکی'!$A$1:$K$11</definedName>
    <definedName name="_xlnm.Print_Area" localSheetId="14">'درآمد سپرده بانکی...'!$A$1:$K$16</definedName>
    <definedName name="_xlnm.Print_Area" localSheetId="12">'درآمد سرمایه گذاری در اوراق به'!$A$1:$S$8</definedName>
    <definedName name="_xlnm.Print_Area" localSheetId="10">'درآمد سرمایه گذاری در سهام'!$A$1:$AA$45</definedName>
    <definedName name="_xlnm.Print_Area" localSheetId="11">'درآمد سرمایه گذاری در صندوق'!$A$1:$W$8</definedName>
    <definedName name="_xlnm.Print_Area" localSheetId="17">'درآمد سود سهام'!$A$1:$T$19</definedName>
    <definedName name="_xlnm.Print_Area" localSheetId="18">'درآمد سود صندوق'!$A$1:$L$7</definedName>
    <definedName name="_xlnm.Print_Area" localSheetId="24">'درآمد ناشی از تغییر قیمت اوراق'!$A$1:$Q$25</definedName>
    <definedName name="_xlnm.Print_Area" localSheetId="22">'درآمد ناشی از فروش'!$A$1:$Q$39</definedName>
    <definedName name="_xlnm.Print_Area" localSheetId="16">'سایر درآمدها'!$A$1:$G$13</definedName>
    <definedName name="_xlnm.Print_Area" localSheetId="7">سپرده!$A$1:$M$16</definedName>
    <definedName name="_xlnm.Print_Area" localSheetId="8">'سپرده '!$A$1:$L$13</definedName>
    <definedName name="_xlnm.Print_Area" localSheetId="2">سهام!$A$1:$AC$27</definedName>
    <definedName name="_xlnm.Print_Area" localSheetId="19">'سود اوراق بهادار'!$A$1:$T$7</definedName>
    <definedName name="_xlnm.Print_Area" localSheetId="20">'سود سپرده بانکی'!$A$1:$N$9</definedName>
    <definedName name="_xlnm.Print_Area" localSheetId="21">'سود سپرده بانکی.'!$A$1:$N$14</definedName>
    <definedName name="_xlnm.Print_Area" localSheetId="1">'صورت وضعیت'!$A$1:$C$6</definedName>
    <definedName name="_xlnm.Print_Area" localSheetId="13">'مبالغ تخصیصی اوراق'!$A$1:$R$34</definedName>
    <definedName name="_xlnm.Print_Area" localSheetId="4">'واحدهای صندوق'!$A$1:$AB$8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25" i="21" l="1"/>
  <c r="O25" i="21"/>
  <c r="Q25" i="21"/>
  <c r="I25" i="21"/>
  <c r="G25" i="21"/>
  <c r="E25" i="21"/>
  <c r="Q39" i="19"/>
  <c r="O39" i="19"/>
  <c r="M39" i="19"/>
  <c r="I39" i="19"/>
  <c r="G39" i="19"/>
  <c r="E39" i="19"/>
  <c r="M9" i="25"/>
  <c r="K9" i="25"/>
  <c r="I9" i="25"/>
  <c r="G9" i="25"/>
  <c r="E9" i="25"/>
  <c r="C9" i="25"/>
  <c r="S19" i="15"/>
  <c r="Q19" i="15"/>
  <c r="O19" i="15"/>
  <c r="M19" i="15"/>
  <c r="K19" i="15"/>
  <c r="I19" i="15"/>
  <c r="F13" i="14"/>
  <c r="D13" i="14"/>
  <c r="J11" i="24"/>
  <c r="H11" i="24"/>
  <c r="F11" i="24"/>
  <c r="D11" i="24"/>
  <c r="W45" i="9"/>
  <c r="U45" i="9"/>
  <c r="S45" i="9"/>
  <c r="Q45" i="9"/>
  <c r="N45" i="9"/>
  <c r="L45" i="9"/>
  <c r="J45" i="9"/>
  <c r="H45" i="9"/>
  <c r="F45" i="9"/>
  <c r="D45" i="9"/>
  <c r="J13" i="23"/>
  <c r="H13" i="23"/>
  <c r="F13" i="23"/>
  <c r="D13" i="23"/>
  <c r="AB27" i="2"/>
  <c r="Z27" i="2"/>
  <c r="X27" i="2"/>
  <c r="T27" i="2"/>
  <c r="R27" i="2"/>
  <c r="P27" i="2"/>
  <c r="N27" i="2"/>
  <c r="L27" i="2"/>
  <c r="J27" i="2"/>
  <c r="H27" i="2"/>
  <c r="F27" i="2"/>
  <c r="M14" i="18" l="1"/>
  <c r="L14" i="18"/>
  <c r="K14" i="18"/>
  <c r="J14" i="18"/>
  <c r="I14" i="18"/>
  <c r="H14" i="18"/>
  <c r="G14" i="18"/>
  <c r="F14" i="18"/>
  <c r="E14" i="18"/>
  <c r="D14" i="18"/>
  <c r="C14" i="18"/>
  <c r="S18" i="15"/>
  <c r="S8" i="15"/>
  <c r="S17" i="15"/>
  <c r="S16" i="15"/>
  <c r="S15" i="15"/>
  <c r="S14" i="15"/>
  <c r="S13" i="15"/>
  <c r="S12" i="15"/>
  <c r="S11" i="15"/>
  <c r="S10" i="15"/>
  <c r="S9" i="15"/>
  <c r="M18" i="15"/>
  <c r="M16" i="15"/>
  <c r="M17" i="15"/>
  <c r="M15" i="15"/>
  <c r="M14" i="15"/>
  <c r="M13" i="15"/>
  <c r="M12" i="15"/>
  <c r="M11" i="15"/>
  <c r="M10" i="15"/>
  <c r="M9" i="15"/>
  <c r="M8" i="15"/>
  <c r="J11" i="9"/>
  <c r="U13" i="9"/>
  <c r="AB13" i="9" s="1"/>
  <c r="U14" i="9"/>
  <c r="AD14" i="9" s="1"/>
  <c r="U15" i="9"/>
  <c r="AB15" i="9" s="1"/>
  <c r="U16" i="9"/>
  <c r="AB16" i="9" s="1"/>
  <c r="U17" i="9"/>
  <c r="AB17" i="9" s="1"/>
  <c r="U18" i="9"/>
  <c r="AD18" i="9" s="1"/>
  <c r="U19" i="9"/>
  <c r="AB19" i="9" s="1"/>
  <c r="U20" i="9"/>
  <c r="AB20" i="9" s="1"/>
  <c r="U21" i="9"/>
  <c r="AB21" i="9" s="1"/>
  <c r="U22" i="9"/>
  <c r="AD22" i="9" s="1"/>
  <c r="U23" i="9"/>
  <c r="AB23" i="9" s="1"/>
  <c r="U24" i="9"/>
  <c r="AB24" i="9" s="1"/>
  <c r="U25" i="9"/>
  <c r="AB25" i="9" s="1"/>
  <c r="U26" i="9"/>
  <c r="AD26" i="9" s="1"/>
  <c r="U27" i="9"/>
  <c r="AB27" i="9" s="1"/>
  <c r="U28" i="9"/>
  <c r="AB28" i="9" s="1"/>
  <c r="U29" i="9"/>
  <c r="AB29" i="9" s="1"/>
  <c r="U30" i="9"/>
  <c r="AD30" i="9" s="1"/>
  <c r="U31" i="9"/>
  <c r="AB31" i="9" s="1"/>
  <c r="U32" i="9"/>
  <c r="AB32" i="9" s="1"/>
  <c r="U33" i="9"/>
  <c r="AB33" i="9" s="1"/>
  <c r="U34" i="9"/>
  <c r="AD34" i="9" s="1"/>
  <c r="U35" i="9"/>
  <c r="AB35" i="9" s="1"/>
  <c r="U36" i="9"/>
  <c r="AB36" i="9" s="1"/>
  <c r="U37" i="9"/>
  <c r="AB37" i="9" s="1"/>
  <c r="U38" i="9"/>
  <c r="AD38" i="9" s="1"/>
  <c r="U39" i="9"/>
  <c r="AB39" i="9" s="1"/>
  <c r="U40" i="9"/>
  <c r="AB40" i="9" s="1"/>
  <c r="U41" i="9"/>
  <c r="AB41" i="9" s="1"/>
  <c r="U42" i="9"/>
  <c r="AD42" i="9" s="1"/>
  <c r="U43" i="9"/>
  <c r="AB43" i="9" s="1"/>
  <c r="U44" i="9"/>
  <c r="AB44" i="9" s="1"/>
  <c r="U12" i="9"/>
  <c r="AB12" i="9" s="1"/>
  <c r="U11" i="9"/>
  <c r="AB11" i="9" s="1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J38" i="9"/>
  <c r="J39" i="9"/>
  <c r="J40" i="9"/>
  <c r="J41" i="9"/>
  <c r="J42" i="9"/>
  <c r="J43" i="9"/>
  <c r="J44" i="9"/>
  <c r="J14" i="9"/>
  <c r="J13" i="9"/>
  <c r="J12" i="9"/>
  <c r="AB30" i="9" l="1"/>
  <c r="AB14" i="9"/>
  <c r="AD29" i="9"/>
  <c r="AD13" i="9"/>
  <c r="AB42" i="9"/>
  <c r="AB26" i="9"/>
  <c r="AD41" i="9"/>
  <c r="AD25" i="9"/>
  <c r="AD11" i="9"/>
  <c r="AB38" i="9"/>
  <c r="AB22" i="9"/>
  <c r="AD37" i="9"/>
  <c r="AD21" i="9"/>
  <c r="AB34" i="9"/>
  <c r="AB18" i="9"/>
  <c r="AD33" i="9"/>
  <c r="AD17" i="9"/>
  <c r="AB45" i="9"/>
  <c r="L39" i="9" s="1"/>
  <c r="AD44" i="9"/>
  <c r="AD40" i="9"/>
  <c r="AD36" i="9"/>
  <c r="AD32" i="9"/>
  <c r="AD28" i="9"/>
  <c r="AD24" i="9"/>
  <c r="AD20" i="9"/>
  <c r="AD16" i="9"/>
  <c r="AD12" i="9"/>
  <c r="AD43" i="9"/>
  <c r="AD39" i="9"/>
  <c r="AD35" i="9"/>
  <c r="AD31" i="9"/>
  <c r="AD27" i="9"/>
  <c r="AD23" i="9"/>
  <c r="AD19" i="9"/>
  <c r="AD15" i="9"/>
  <c r="J11" i="8"/>
  <c r="N8" i="8"/>
  <c r="N7" i="8"/>
  <c r="O9" i="23"/>
  <c r="O10" i="23"/>
  <c r="L12" i="23" s="1"/>
  <c r="L13" i="23" s="1"/>
  <c r="E16" i="7"/>
  <c r="F16" i="7"/>
  <c r="G16" i="7"/>
  <c r="H16" i="7"/>
  <c r="I16" i="7"/>
  <c r="J16" i="7"/>
  <c r="K16" i="7"/>
  <c r="D16" i="7"/>
  <c r="AB17" i="2"/>
  <c r="AB11" i="2"/>
  <c r="Q38" i="19"/>
  <c r="Q37" i="19"/>
  <c r="Q36" i="19"/>
  <c r="Q35" i="19"/>
  <c r="Q34" i="19"/>
  <c r="Q33" i="19"/>
  <c r="Q32" i="19"/>
  <c r="Q31" i="19"/>
  <c r="Q30" i="19"/>
  <c r="Q29" i="19"/>
  <c r="Q28" i="19"/>
  <c r="Q27" i="19"/>
  <c r="Q26" i="19"/>
  <c r="Q25" i="19"/>
  <c r="Q24" i="19"/>
  <c r="Q23" i="19"/>
  <c r="Q22" i="19"/>
  <c r="Q21" i="19"/>
  <c r="Q20" i="19"/>
  <c r="Q19" i="19"/>
  <c r="Q18" i="19"/>
  <c r="Q17" i="19"/>
  <c r="Q16" i="19"/>
  <c r="Q15" i="19"/>
  <c r="Q14" i="19"/>
  <c r="Q13" i="19"/>
  <c r="Q12" i="19"/>
  <c r="Q11" i="19"/>
  <c r="Q10" i="19"/>
  <c r="Q9" i="19"/>
  <c r="I11" i="19"/>
  <c r="I12" i="19"/>
  <c r="I13" i="19"/>
  <c r="I14" i="19"/>
  <c r="I15" i="19"/>
  <c r="I16" i="19"/>
  <c r="I17" i="19"/>
  <c r="I18" i="19"/>
  <c r="I19" i="19"/>
  <c r="I20" i="19"/>
  <c r="I21" i="19"/>
  <c r="I22" i="19"/>
  <c r="I23" i="19"/>
  <c r="I24" i="19"/>
  <c r="I25" i="19"/>
  <c r="I26" i="19"/>
  <c r="I27" i="19"/>
  <c r="I28" i="19"/>
  <c r="I29" i="19"/>
  <c r="I30" i="19"/>
  <c r="I31" i="19"/>
  <c r="I32" i="19"/>
  <c r="I33" i="19"/>
  <c r="I34" i="19"/>
  <c r="I35" i="19"/>
  <c r="I36" i="19"/>
  <c r="I37" i="19"/>
  <c r="I38" i="19"/>
  <c r="I10" i="19"/>
  <c r="I9" i="19"/>
  <c r="L34" i="9" l="1"/>
  <c r="L42" i="9"/>
  <c r="L23" i="9"/>
  <c r="L37" i="9"/>
  <c r="L16" i="9"/>
  <c r="L36" i="9"/>
  <c r="L31" i="9"/>
  <c r="L21" i="9"/>
  <c r="L12" i="9"/>
  <c r="L22" i="9"/>
  <c r="L20" i="9"/>
  <c r="L44" i="9"/>
  <c r="L14" i="9"/>
  <c r="L29" i="9"/>
  <c r="L35" i="9"/>
  <c r="L15" i="9"/>
  <c r="L32" i="9"/>
  <c r="L17" i="9"/>
  <c r="L28" i="9"/>
  <c r="L38" i="9"/>
  <c r="L13" i="9"/>
  <c r="L33" i="9"/>
  <c r="W40" i="9"/>
  <c r="W12" i="9"/>
  <c r="AD45" i="9"/>
  <c r="W39" i="9" s="1"/>
  <c r="L27" i="9"/>
  <c r="W20" i="9"/>
  <c r="L26" i="9"/>
  <c r="L24" i="9"/>
  <c r="L40" i="9"/>
  <c r="L43" i="9"/>
  <c r="L30" i="9"/>
  <c r="L25" i="9"/>
  <c r="L41" i="9"/>
  <c r="L19" i="9"/>
  <c r="L18" i="9"/>
  <c r="L11" i="9"/>
  <c r="W32" i="9" l="1"/>
  <c r="W43" i="9"/>
  <c r="W16" i="9"/>
  <c r="W28" i="9"/>
  <c r="W15" i="9"/>
  <c r="W27" i="9"/>
  <c r="W35" i="9"/>
  <c r="W19" i="9"/>
  <c r="W44" i="9"/>
  <c r="W36" i="9"/>
  <c r="W11" i="9"/>
  <c r="W22" i="9"/>
  <c r="W25" i="9"/>
  <c r="W26" i="9"/>
  <c r="W18" i="9"/>
  <c r="W37" i="9"/>
  <c r="W41" i="9"/>
  <c r="W42" i="9"/>
  <c r="W34" i="9"/>
  <c r="W14" i="9"/>
  <c r="W21" i="9"/>
  <c r="W38" i="9"/>
  <c r="W33" i="9"/>
  <c r="W30" i="9"/>
  <c r="W29" i="9"/>
  <c r="W17" i="9"/>
  <c r="W13" i="9"/>
  <c r="W31" i="9"/>
  <c r="W24" i="9"/>
  <c r="W23" i="9"/>
  <c r="AE45" i="9" l="1"/>
  <c r="F12" i="8" l="1"/>
  <c r="J12" i="8" s="1"/>
  <c r="F10" i="8"/>
  <c r="R13" i="24"/>
  <c r="R18" i="24" s="1"/>
  <c r="R19" i="24" s="1"/>
  <c r="J10" i="24" s="1"/>
  <c r="R12" i="24"/>
  <c r="AB12" i="2"/>
  <c r="AB13" i="2"/>
  <c r="AB14" i="2"/>
  <c r="AB15" i="2"/>
  <c r="AB16" i="2"/>
  <c r="AB18" i="2"/>
  <c r="AB19" i="2"/>
  <c r="AB20" i="2"/>
  <c r="AB21" i="2"/>
  <c r="AB22" i="2"/>
  <c r="AB23" i="2"/>
  <c r="AB24" i="2"/>
  <c r="AB25" i="2"/>
  <c r="AB26" i="2"/>
  <c r="F13" i="8" l="1"/>
  <c r="H10" i="8" s="1"/>
  <c r="R14" i="24"/>
  <c r="J10" i="8"/>
  <c r="F10" i="24"/>
  <c r="J13" i="8" l="1"/>
  <c r="H12" i="8"/>
  <c r="H11" i="8"/>
  <c r="H13" i="8" s="1"/>
</calcChain>
</file>

<file path=xl/sharedStrings.xml><?xml version="1.0" encoding="utf-8"?>
<sst xmlns="http://schemas.openxmlformats.org/spreadsheetml/2006/main" count="566" uniqueCount="211">
  <si>
    <t>صندوق سرمایه گذاری بخشی صنایع معیار</t>
  </si>
  <si>
    <t>صورت وضعیت پرتفوی</t>
  </si>
  <si>
    <t>برای ماه منتهی به 1405/05/31</t>
  </si>
  <si>
    <t>-1</t>
  </si>
  <si>
    <t>سرمایه گذاری ها</t>
  </si>
  <si>
    <t>-1-1</t>
  </si>
  <si>
    <t>سرمایه گذاری در سهام و حق تقدم سهام</t>
  </si>
  <si>
    <t>1405/04/31</t>
  </si>
  <si>
    <t>تغییرات طی دوره</t>
  </si>
  <si>
    <t>1405/05/31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</si>
  <si>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</si>
  <si>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</si>
  <si>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</si>
  <si>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</si>
  <si>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</si>
  <si>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</si>
  <si>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</si>
  <si>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</si>
  <si>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</si>
  <si>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ایران‌ خودرو</t>
  </si>
  <si>
    <t>بانک تجارت</t>
  </si>
  <si>
    <t>پاریز شرق</t>
  </si>
  <si>
    <t>پتروشیمی پردیس</t>
  </si>
  <si>
    <t>تولیدی کوچین</t>
  </si>
  <si>
    <t>رهیاب پیام گستران</t>
  </si>
  <si>
    <t>رینگ اسپرت نور نی ریز</t>
  </si>
  <si>
    <t>زرین ذرت شاهرود</t>
  </si>
  <si>
    <t>گروه‌بهمن‌</t>
  </si>
  <si>
    <t>نیان باتری خاوران</t>
  </si>
  <si>
    <t>کشت و صنعت شیفته آرای شرق</t>
  </si>
  <si>
    <t>کشت وصنعت و دامپروری پگاه فارس</t>
  </si>
  <si>
    <t>کولان سل</t>
  </si>
  <si>
    <t>کیمیا کالای رازی</t>
  </si>
  <si>
    <t>شمش نقره SilverBar</t>
  </si>
  <si>
    <t>بهمن  دیزل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</si>
  <si>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</si>
  <si>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</si>
  <si>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</si>
  <si>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</si>
  <si>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</si>
  <si>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</si>
  <si>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</si>
  <si>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</si>
  <si>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</si>
  <si>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</si>
  <si>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</si>
  <si>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</si>
  <si>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</si>
  <si>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</si>
  <si>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</si>
  <si>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</si>
  <si>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</si>
  <si>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</si>
  <si>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</si>
  <si>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</si>
  <si>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</si>
  <si>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</si>
  <si>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</si>
  <si>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</si>
  <si>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</si>
  <si>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</si>
  <si>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</si>
  <si>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</si>
  <si>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</si>
  <si>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</si>
  <si>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</si>
  <si>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</si>
  <si>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</si>
  <si>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</si>
  <si>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</si>
  <si>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</si>
  <si>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</si>
  <si>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</si>
  <si>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</si>
  <si>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</si>
  <si>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</si>
  <si>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</si>
  <si>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</si>
  <si>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0.01%</t>
  </si>
  <si>
    <t>0.00%</t>
  </si>
  <si>
    <t>6.90%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</si>
  <si>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</si>
  <si>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</si>
  <si>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</si>
  <si>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</si>
  <si>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</si>
  <si>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</si>
  <si>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</si>
  <si>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</si>
  <si>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</si>
  <si>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2-2</t>
  </si>
  <si>
    <t>3-2</t>
  </si>
  <si>
    <t>درآمد حاصل از سرمایه گذاری در سپرده بانکی و گواهی سپرده</t>
  </si>
  <si>
    <t>سایر درآمدها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</si>
  <si>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</si>
  <si>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</si>
  <si>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</si>
  <si>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</si>
  <si>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</si>
  <si>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</si>
  <si>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</si>
  <si>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</si>
  <si>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سرمایه‌گذاری‌ رنا(هلدینگ‌</t>
  </si>
  <si>
    <t>توسعه معادن وص.معدنی خاورمیانه</t>
  </si>
  <si>
    <t>پتروشیمی نوری</t>
  </si>
  <si>
    <t>شمش طلا GoldBar</t>
  </si>
  <si>
    <t>پالایش نفت اصفهان</t>
  </si>
  <si>
    <t>ملی‌ صنایع‌ مس‌ ایران‌</t>
  </si>
  <si>
    <t>پتروشیمی بوعلی سینا</t>
  </si>
  <si>
    <t>سرمایه‌گذاری‌ سایپا</t>
  </si>
  <si>
    <t>پویا زرکان آق دره</t>
  </si>
  <si>
    <t>بانک‌اقتصادنوین‌</t>
  </si>
  <si>
    <t>بانک ملت</t>
  </si>
  <si>
    <t>سیمان‌ شرق‌</t>
  </si>
  <si>
    <t>صنایع پتروشیمی خلیج فارس</t>
  </si>
  <si>
    <t>گسترش‌سرمایه‌گذاری‌ایران‌خودرو</t>
  </si>
  <si>
    <t>پالایش نفت تهران</t>
  </si>
  <si>
    <t>سایپا</t>
  </si>
  <si>
    <t>پالایش نفت بندرعباس</t>
  </si>
  <si>
    <t>زامیاد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</si>
  <si>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</si>
  <si>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</si>
  <si>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</si>
  <si>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</si>
  <si>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</si>
  <si>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</si>
  <si>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</si>
  <si>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</si>
  <si>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</si>
  <si>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</si>
  <si>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</si>
  <si>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</si>
  <si>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</si>
  <si>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</si>
  <si>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</si>
  <si>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</si>
  <si>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</si>
  <si>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</si>
  <si>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</si>
  <si>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</si>
  <si>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</si>
  <si>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</si>
  <si>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</si>
  <si>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</si>
  <si>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</si>
  <si>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</si>
  <si>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</si>
  <si>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</si>
  <si>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</si>
  <si>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</si>
  <si>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</si>
  <si>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</si>
  <si>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</si>
  <si>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</si>
  <si>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</si>
  <si>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</si>
  <si>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</si>
  <si>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</si>
  <si>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</si>
  <si>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</si>
  <si>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</si>
  <si>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</si>
  <si>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</si>
  <si>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</si>
  <si>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</si>
  <si>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</si>
  <si>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1404/09/15</t>
  </si>
  <si>
    <t>1405/01/30</t>
  </si>
  <si>
    <t>1405/02/10</t>
  </si>
  <si>
    <t>1405/04/16</t>
  </si>
  <si>
    <t>1405/04/30</t>
  </si>
  <si>
    <t>1405/04/10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</si>
  <si>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</si>
  <si>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</si>
  <si>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</si>
  <si>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</si>
  <si>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</si>
  <si>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</si>
  <si>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</si>
  <si>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</si>
  <si>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</si>
  <si>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</si>
  <si>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</si>
  <si>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</si>
  <si>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</si>
  <si>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</si>
  <si>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</si>
  <si>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</si>
  <si>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</si>
  <si>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</si>
  <si>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</si>
  <si>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</si>
  <si>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</si>
  <si>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</si>
  <si>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</si>
  <si>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</si>
  <si>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</si>
  <si>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</si>
  <si>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</si>
  <si>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جمع سرمایه‌گذاری‌ها و دارایی‌ها</t>
  </si>
  <si>
    <t>صورت وضعیت پورتفوی</t>
  </si>
  <si>
    <t>صورت وضعیت پرتفوی صندوق س.بخشی صنایع معیار-ب (تخت گاز)</t>
  </si>
  <si>
    <t>سپرده بانکی</t>
  </si>
  <si>
    <t>صورت وضعیت درآمدها صندوق س.بخشی صنایع معیار-ب (تخت گاز)</t>
  </si>
  <si>
    <t>سپرده</t>
  </si>
  <si>
    <t>اول دوره</t>
  </si>
  <si>
    <t>ماه قبل</t>
  </si>
  <si>
    <t>انتها دوره</t>
  </si>
  <si>
    <t xml:space="preserve">انتهای همین ماه </t>
  </si>
  <si>
    <t>میانگین</t>
  </si>
  <si>
    <t>بازه رو بزار  روی 1404/07/01 تا الان بعد شش ستونه بعد بدهکار تا دوره رو بردار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</si>
</sst>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%"/>
  </numFmts>
  <fonts count="20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sz val="11"/>
      <name val="Calibri"/>
      <family val="2"/>
    </font>
    <font>
      <sz val="11"/>
      <name val="B Nazanin"/>
      <charset val="178"/>
    </font>
    <font>
      <b/>
      <sz val="16"/>
      <color rgb="FF000000"/>
      <name val="B Nazanin"/>
      <charset val="178"/>
    </font>
    <font>
      <b/>
      <sz val="10"/>
      <color rgb="FF000000"/>
      <name val="Arial"/>
      <family val="2"/>
    </font>
    <font>
      <b/>
      <sz val="10"/>
      <color rgb="FF000000"/>
      <name val="B Nazanin"/>
      <charset val="178"/>
    </font>
    <font>
      <b/>
      <sz val="10"/>
      <color theme="0" tint="-0.34998626667073579"/>
      <name val="Arial"/>
      <family val="2"/>
    </font>
    <font>
      <b/>
      <sz val="12"/>
      <color rgb="FF1E90FF"/>
      <name val="B Nazanin"/>
      <charset val="178"/>
    </font>
    <font>
      <b/>
      <sz val="12"/>
      <color theme="0" tint="-0.34998626667073579"/>
      <name val="B Nazanin"/>
      <charset val="178"/>
    </font>
    <font>
      <b/>
      <sz val="12"/>
      <color rgb="FF000000"/>
      <name val="Arial"/>
      <family val="2"/>
    </font>
    <font>
      <b/>
      <sz val="12"/>
      <color theme="0" tint="-0.34998626667073579"/>
      <name val="Arial"/>
      <family val="2"/>
    </font>
    <font>
      <b/>
      <sz val="10"/>
      <color theme="0" tint="-0.34998626667073579"/>
      <name val="B Nazanin"/>
      <charset val="178"/>
    </font>
    <font>
      <sz val="10"/>
      <color theme="0" tint="-0.34998626667073579"/>
      <name val="Arial"/>
      <family val="2"/>
    </font>
    <font>
      <b/>
      <sz val="11"/>
      <color theme="0" tint="-0.34998626667073579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rgb="FF000000"/>
      </bottom>
      <diagonal/>
    </border>
  </borders>
  <cellStyleXfs count="6">
    <xf numFmtId="0" fontId="0" fillId="0" borderId="0"/>
    <xf numFmtId="9" fontId="6" fillId="0" borderId="0" applyFont="0" applyFill="0" applyBorder="0" applyAlignment="0" applyProtection="0"/>
    <xf numFmtId="0" fontId="7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</cellStyleXfs>
  <cellXfs count="181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3" fontId="4" fillId="0" borderId="0" xfId="0" applyNumberFormat="1" applyFont="1" applyAlignment="1">
      <alignment horizontal="center" vertical="top"/>
    </xf>
    <xf numFmtId="0" fontId="8" fillId="0" borderId="0" xfId="2" applyFont="1"/>
    <xf numFmtId="0" fontId="9" fillId="0" borderId="0" xfId="2" applyFont="1" applyAlignment="1">
      <alignment vertic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3" fontId="4" fillId="0" borderId="0" xfId="0" applyNumberFormat="1" applyFont="1" applyFill="1" applyAlignment="1">
      <alignment horizontal="center" vertical="center"/>
    </xf>
    <xf numFmtId="0" fontId="10" fillId="0" borderId="4" xfId="0" applyFont="1" applyBorder="1" applyAlignment="1">
      <alignment horizontal="left"/>
    </xf>
    <xf numFmtId="3" fontId="4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10" fontId="4" fillId="0" borderId="5" xfId="1" applyNumberFormat="1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10" fontId="11" fillId="0" borderId="0" xfId="1" applyNumberFormat="1" applyFont="1" applyAlignment="1">
      <alignment horizontal="center" vertical="center"/>
    </xf>
    <xf numFmtId="0" fontId="4" fillId="0" borderId="4" xfId="3" applyFont="1" applyBorder="1" applyAlignment="1">
      <alignment horizontal="center" vertical="center"/>
    </xf>
    <xf numFmtId="3" fontId="4" fillId="0" borderId="5" xfId="3" applyNumberFormat="1" applyFont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4" fillId="0" borderId="2" xfId="0" applyFont="1" applyFill="1" applyBorder="1" applyAlignment="1">
      <alignment horizontal="right" vertical="top"/>
    </xf>
    <xf numFmtId="0" fontId="4" fillId="0" borderId="0" xfId="0" applyFont="1" applyFill="1" applyAlignment="1">
      <alignment horizontal="right" vertical="top"/>
    </xf>
    <xf numFmtId="0" fontId="4" fillId="0" borderId="4" xfId="0" applyFont="1" applyFill="1" applyBorder="1" applyAlignment="1">
      <alignment horizontal="right" vertical="top"/>
    </xf>
    <xf numFmtId="0" fontId="11" fillId="0" borderId="0" xfId="0" applyFont="1" applyAlignment="1">
      <alignment horizontal="left"/>
    </xf>
    <xf numFmtId="0" fontId="4" fillId="0" borderId="2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11" fillId="0" borderId="0" xfId="3" applyFont="1" applyAlignment="1">
      <alignment horizontal="left"/>
    </xf>
    <xf numFmtId="49" fontId="3" fillId="0" borderId="0" xfId="3" applyNumberFormat="1" applyFont="1" applyAlignment="1">
      <alignment horizontal="right" vertical="center"/>
    </xf>
    <xf numFmtId="0" fontId="4" fillId="0" borderId="3" xfId="3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/>
    </xf>
    <xf numFmtId="0" fontId="11" fillId="0" borderId="0" xfId="3" applyFont="1" applyAlignment="1">
      <alignment horizontal="center"/>
    </xf>
    <xf numFmtId="0" fontId="11" fillId="0" borderId="0" xfId="3" applyFont="1" applyAlignment="1">
      <alignment horizontal="center" vertical="center"/>
    </xf>
    <xf numFmtId="3" fontId="4" fillId="0" borderId="0" xfId="3" applyNumberFormat="1" applyFont="1" applyAlignment="1">
      <alignment horizontal="center" vertical="center"/>
    </xf>
    <xf numFmtId="10" fontId="4" fillId="0" borderId="0" xfId="3" applyNumberFormat="1" applyFont="1" applyAlignment="1">
      <alignment horizontal="center" vertical="center"/>
    </xf>
    <xf numFmtId="165" fontId="4" fillId="0" borderId="0" xfId="3" applyNumberFormat="1" applyFont="1" applyAlignment="1">
      <alignment horizontal="center" vertical="center"/>
    </xf>
    <xf numFmtId="10" fontId="4" fillId="0" borderId="5" xfId="3" applyNumberFormat="1" applyFont="1" applyBorder="1" applyAlignment="1">
      <alignment horizontal="center" vertical="center"/>
    </xf>
    <xf numFmtId="165" fontId="4" fillId="0" borderId="5" xfId="3" applyNumberFormat="1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3" fontId="4" fillId="0" borderId="2" xfId="0" applyNumberFormat="1" applyFont="1" applyFill="1" applyBorder="1" applyAlignment="1">
      <alignment horizontal="center" vertical="top"/>
    </xf>
    <xf numFmtId="3" fontId="4" fillId="0" borderId="0" xfId="0" applyNumberFormat="1" applyFont="1" applyFill="1" applyAlignment="1">
      <alignment horizontal="center" vertical="top"/>
    </xf>
    <xf numFmtId="3" fontId="4" fillId="0" borderId="4" xfId="0" applyNumberFormat="1" applyFont="1" applyFill="1" applyBorder="1" applyAlignment="1">
      <alignment horizontal="center" vertical="top"/>
    </xf>
    <xf numFmtId="3" fontId="4" fillId="0" borderId="5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right" vertical="top"/>
    </xf>
    <xf numFmtId="0" fontId="4" fillId="0" borderId="0" xfId="0" applyFont="1" applyFill="1" applyBorder="1" applyAlignment="1">
      <alignment horizontal="center" vertical="center"/>
    </xf>
    <xf numFmtId="0" fontId="6" fillId="0" borderId="0" xfId="5" applyAlignment="1">
      <alignment horizontal="left"/>
    </xf>
    <xf numFmtId="0" fontId="5" fillId="0" borderId="0" xfId="5" applyFont="1" applyAlignment="1">
      <alignment horizontal="left"/>
    </xf>
    <xf numFmtId="0" fontId="4" fillId="0" borderId="0" xfId="5" applyFont="1" applyAlignment="1">
      <alignment horizontal="center" vertical="center"/>
    </xf>
    <xf numFmtId="0" fontId="4" fillId="0" borderId="3" xfId="5" applyFont="1" applyBorder="1" applyAlignment="1">
      <alignment horizontal="center" vertical="center" wrapText="1"/>
    </xf>
    <xf numFmtId="0" fontId="4" fillId="0" borderId="8" xfId="5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center"/>
    </xf>
    <xf numFmtId="3" fontId="4" fillId="0" borderId="0" xfId="0" applyNumberFormat="1" applyFont="1" applyFill="1" applyBorder="1" applyAlignment="1">
      <alignment horizontal="center" vertical="top"/>
    </xf>
    <xf numFmtId="3" fontId="4" fillId="0" borderId="2" xfId="0" applyNumberFormat="1" applyFont="1" applyBorder="1" applyAlignment="1">
      <alignment horizontal="center" vertical="top"/>
    </xf>
    <xf numFmtId="37" fontId="4" fillId="0" borderId="0" xfId="0" applyNumberFormat="1" applyFont="1" applyAlignment="1">
      <alignment horizontal="center" vertical="top"/>
    </xf>
    <xf numFmtId="0" fontId="0" fillId="0" borderId="0" xfId="0" applyFill="1" applyAlignment="1">
      <alignment horizontal="left"/>
    </xf>
    <xf numFmtId="0" fontId="10" fillId="0" borderId="0" xfId="0" applyFont="1" applyFill="1" applyAlignment="1">
      <alignment horizontal="center"/>
    </xf>
    <xf numFmtId="3" fontId="0" fillId="0" borderId="0" xfId="0" applyNumberFormat="1" applyFill="1" applyAlignment="1">
      <alignment horizontal="left"/>
    </xf>
    <xf numFmtId="10" fontId="11" fillId="0" borderId="0" xfId="0" applyNumberFormat="1" applyFont="1" applyAlignment="1">
      <alignment horizontal="center" vertical="center"/>
    </xf>
    <xf numFmtId="9" fontId="4" fillId="0" borderId="5" xfId="1" applyFont="1" applyFill="1" applyBorder="1" applyAlignment="1">
      <alignment horizontal="center" vertical="center"/>
    </xf>
    <xf numFmtId="164" fontId="4" fillId="0" borderId="5" xfId="1" applyNumberFormat="1" applyFont="1" applyFill="1" applyBorder="1" applyAlignment="1">
      <alignment horizontal="center" vertical="center"/>
    </xf>
    <xf numFmtId="164" fontId="4" fillId="0" borderId="0" xfId="1" applyNumberFormat="1" applyFont="1" applyFill="1" applyAlignment="1">
      <alignment horizontal="center" vertical="center"/>
    </xf>
    <xf numFmtId="10" fontId="4" fillId="0" borderId="2" xfId="1" applyNumberFormat="1" applyFont="1" applyFill="1" applyBorder="1" applyAlignment="1">
      <alignment horizontal="center" vertical="center"/>
    </xf>
    <xf numFmtId="10" fontId="4" fillId="0" borderId="0" xfId="1" applyNumberFormat="1" applyFont="1" applyFill="1" applyAlignment="1">
      <alignment horizontal="center" vertical="center"/>
    </xf>
    <xf numFmtId="37" fontId="4" fillId="0" borderId="0" xfId="0" applyNumberFormat="1" applyFont="1" applyFill="1" applyAlignment="1">
      <alignment horizontal="center" vertical="center"/>
    </xf>
    <xf numFmtId="37" fontId="4" fillId="0" borderId="0" xfId="0" applyNumberFormat="1" applyFont="1" applyFill="1" applyAlignment="1">
      <alignment horizontal="center" vertic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10" fontId="11" fillId="0" borderId="0" xfId="1" applyNumberFormat="1" applyFont="1" applyFill="1" applyAlignment="1">
      <alignment horizontal="center" vertical="center"/>
    </xf>
    <xf numFmtId="0" fontId="10" fillId="0" borderId="0" xfId="0" applyFont="1" applyFill="1" applyAlignment="1">
      <alignment horizontal="left"/>
    </xf>
    <xf numFmtId="0" fontId="0" fillId="0" borderId="0" xfId="0" applyFill="1" applyBorder="1" applyAlignment="1">
      <alignment horizontal="left"/>
    </xf>
    <xf numFmtId="0" fontId="10" fillId="0" borderId="0" xfId="0" applyFont="1" applyFill="1" applyBorder="1" applyAlignment="1">
      <alignment horizontal="center"/>
    </xf>
    <xf numFmtId="3" fontId="0" fillId="0" borderId="0" xfId="0" applyNumberFormat="1" applyFill="1" applyBorder="1" applyAlignment="1">
      <alignment horizontal="left"/>
    </xf>
    <xf numFmtId="3" fontId="14" fillId="2" borderId="0" xfId="0" applyNumberFormat="1" applyFont="1" applyFill="1" applyAlignment="1">
      <alignment horizontal="center" vertical="top"/>
    </xf>
    <xf numFmtId="3" fontId="4" fillId="0" borderId="2" xfId="3" applyNumberFormat="1" applyFont="1" applyFill="1" applyBorder="1" applyAlignment="1">
      <alignment horizontal="center" vertical="center"/>
    </xf>
    <xf numFmtId="3" fontId="4" fillId="0" borderId="5" xfId="3" applyNumberFormat="1" applyFont="1" applyFill="1" applyBorder="1" applyAlignment="1">
      <alignment horizontal="center" vertical="center"/>
    </xf>
    <xf numFmtId="3" fontId="4" fillId="0" borderId="7" xfId="3" applyNumberFormat="1" applyFont="1" applyFill="1" applyBorder="1" applyAlignment="1">
      <alignment horizontal="center" vertical="center"/>
    </xf>
    <xf numFmtId="10" fontId="4" fillId="0" borderId="5" xfId="4" applyNumberFormat="1" applyFont="1" applyFill="1" applyBorder="1" applyAlignment="1">
      <alignment horizontal="center" vertical="center"/>
    </xf>
    <xf numFmtId="0" fontId="4" fillId="0" borderId="0" xfId="3" applyFont="1" applyFill="1" applyAlignment="1">
      <alignment horizontal="center" vertical="center"/>
    </xf>
    <xf numFmtId="3" fontId="4" fillId="0" borderId="0" xfId="3" applyNumberFormat="1" applyFont="1" applyFill="1" applyAlignment="1">
      <alignment horizontal="center" vertical="center"/>
    </xf>
    <xf numFmtId="3" fontId="4" fillId="0" borderId="0" xfId="3" applyNumberFormat="1" applyFont="1" applyFill="1" applyAlignment="1">
      <alignment vertical="center"/>
    </xf>
    <xf numFmtId="0" fontId="15" fillId="0" borderId="0" xfId="3" applyFont="1" applyAlignment="1">
      <alignment horizontal="left"/>
    </xf>
    <xf numFmtId="0" fontId="13" fillId="0" borderId="0" xfId="3" applyFont="1" applyAlignment="1">
      <alignment horizontal="right" vertical="center"/>
    </xf>
    <xf numFmtId="0" fontId="15" fillId="0" borderId="0" xfId="3" applyFont="1" applyAlignment="1">
      <alignment horizontal="center"/>
    </xf>
    <xf numFmtId="0" fontId="15" fillId="0" borderId="2" xfId="3" applyFont="1" applyBorder="1" applyAlignment="1">
      <alignment horizontal="left"/>
    </xf>
    <xf numFmtId="3" fontId="15" fillId="0" borderId="0" xfId="3" applyNumberFormat="1" applyFont="1" applyFill="1" applyAlignment="1">
      <alignment horizontal="center" vertical="center"/>
    </xf>
    <xf numFmtId="0" fontId="15" fillId="0" borderId="0" xfId="3" applyFont="1" applyFill="1" applyAlignment="1">
      <alignment horizontal="center" vertical="center"/>
    </xf>
    <xf numFmtId="10" fontId="4" fillId="0" borderId="0" xfId="1" applyNumberFormat="1" applyFont="1" applyAlignment="1">
      <alignment horizontal="left"/>
    </xf>
    <xf numFmtId="0" fontId="15" fillId="0" borderId="0" xfId="3" applyFont="1" applyFill="1" applyAlignment="1">
      <alignment horizontal="left"/>
    </xf>
    <xf numFmtId="3" fontId="15" fillId="0" borderId="0" xfId="3" applyNumberFormat="1" applyFont="1" applyFill="1" applyAlignment="1">
      <alignment horizontal="left"/>
    </xf>
    <xf numFmtId="3" fontId="16" fillId="0" borderId="0" xfId="3" applyNumberFormat="1" applyFont="1" applyBorder="1" applyAlignment="1">
      <alignment horizontal="left"/>
    </xf>
    <xf numFmtId="0" fontId="16" fillId="0" borderId="0" xfId="3" applyFont="1" applyBorder="1" applyAlignment="1">
      <alignment horizontal="left"/>
    </xf>
    <xf numFmtId="3" fontId="14" fillId="0" borderId="0" xfId="3" applyNumberFormat="1" applyFont="1" applyBorder="1" applyAlignment="1">
      <alignment horizontal="center" vertical="center"/>
    </xf>
    <xf numFmtId="3" fontId="4" fillId="0" borderId="0" xfId="3" applyNumberFormat="1" applyFont="1" applyFill="1" applyBorder="1" applyAlignment="1">
      <alignment horizontal="center" vertical="center"/>
    </xf>
    <xf numFmtId="3" fontId="15" fillId="0" borderId="0" xfId="3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3" fontId="17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/>
    </xf>
    <xf numFmtId="164" fontId="18" fillId="0" borderId="0" xfId="1" applyNumberFormat="1" applyFont="1" applyAlignment="1">
      <alignment horizontal="left"/>
    </xf>
    <xf numFmtId="3" fontId="14" fillId="0" borderId="0" xfId="0" applyNumberFormat="1" applyFont="1" applyFill="1" applyAlignment="1">
      <alignment horizontal="center" vertical="center"/>
    </xf>
    <xf numFmtId="0" fontId="12" fillId="0" borderId="0" xfId="0" applyFont="1" applyAlignment="1">
      <alignment horizontal="left"/>
    </xf>
    <xf numFmtId="164" fontId="12" fillId="0" borderId="0" xfId="1" applyNumberFormat="1" applyFont="1" applyAlignment="1">
      <alignment horizontal="left"/>
    </xf>
    <xf numFmtId="164" fontId="12" fillId="0" borderId="0" xfId="0" applyNumberFormat="1" applyFont="1" applyAlignment="1">
      <alignment horizontal="left"/>
    </xf>
    <xf numFmtId="0" fontId="17" fillId="0" borderId="0" xfId="3" applyFont="1" applyBorder="1" applyAlignment="1">
      <alignment horizontal="left"/>
    </xf>
    <xf numFmtId="0" fontId="19" fillId="0" borderId="0" xfId="3" applyFont="1" applyBorder="1" applyAlignment="1">
      <alignment horizontal="center" vertical="center"/>
    </xf>
    <xf numFmtId="3" fontId="19" fillId="0" borderId="0" xfId="3" applyNumberFormat="1" applyFont="1" applyBorder="1" applyAlignment="1">
      <alignment horizontal="center" vertical="center"/>
    </xf>
    <xf numFmtId="0" fontId="4" fillId="0" borderId="0" xfId="5" applyFont="1" applyAlignment="1">
      <alignment horizontal="left"/>
    </xf>
    <xf numFmtId="0" fontId="4" fillId="0" borderId="2" xfId="5" applyFont="1" applyBorder="1" applyAlignment="1">
      <alignment horizontal="left"/>
    </xf>
    <xf numFmtId="3" fontId="4" fillId="0" borderId="2" xfId="5" applyNumberFormat="1" applyFont="1" applyBorder="1" applyAlignment="1">
      <alignment horizontal="center" vertical="center"/>
    </xf>
    <xf numFmtId="3" fontId="4" fillId="0" borderId="5" xfId="5" applyNumberFormat="1" applyFont="1" applyBorder="1" applyAlignment="1">
      <alignment horizontal="center" vertical="center"/>
    </xf>
    <xf numFmtId="0" fontId="11" fillId="0" borderId="0" xfId="5" applyFont="1" applyAlignment="1">
      <alignment horizontal="left"/>
    </xf>
    <xf numFmtId="3" fontId="10" fillId="0" borderId="0" xfId="0" applyNumberFormat="1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11" fillId="0" borderId="0" xfId="0" applyFont="1" applyFill="1" applyAlignment="1">
      <alignment horizontal="center"/>
    </xf>
    <xf numFmtId="0" fontId="11" fillId="0" borderId="0" xfId="0" applyFont="1" applyFill="1" applyAlignment="1">
      <alignment horizontal="left"/>
    </xf>
    <xf numFmtId="3" fontId="11" fillId="0" borderId="0" xfId="0" applyNumberFormat="1" applyFont="1" applyFill="1" applyAlignment="1">
      <alignment horizontal="center" vertical="center"/>
    </xf>
    <xf numFmtId="3" fontId="11" fillId="0" borderId="0" xfId="0" applyNumberFormat="1" applyFont="1" applyFill="1" applyAlignment="1">
      <alignment horizontal="left"/>
    </xf>
    <xf numFmtId="0" fontId="9" fillId="0" borderId="0" xfId="2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top"/>
    </xf>
    <xf numFmtId="3" fontId="4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right" vertical="top"/>
    </xf>
    <xf numFmtId="3" fontId="4" fillId="0" borderId="0" xfId="0" applyNumberFormat="1" applyFont="1" applyFill="1" applyAlignment="1">
      <alignment horizontal="center" vertical="center"/>
    </xf>
    <xf numFmtId="0" fontId="4" fillId="0" borderId="4" xfId="0" applyFont="1" applyFill="1" applyBorder="1" applyAlignment="1">
      <alignment horizontal="right" vertical="top"/>
    </xf>
    <xf numFmtId="3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right" vertical="top"/>
    </xf>
    <xf numFmtId="0" fontId="5" fillId="0" borderId="2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0" fontId="4" fillId="0" borderId="4" xfId="3" applyFont="1" applyBorder="1" applyAlignment="1">
      <alignment horizontal="center" vertical="center"/>
    </xf>
    <xf numFmtId="0" fontId="4" fillId="0" borderId="2" xfId="3" applyFont="1" applyBorder="1" applyAlignment="1">
      <alignment horizontal="center" vertical="center"/>
    </xf>
    <xf numFmtId="0" fontId="4" fillId="0" borderId="5" xfId="3" applyFont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13" fillId="0" borderId="0" xfId="3" applyFont="1" applyAlignment="1">
      <alignment horizontal="right" vertical="center"/>
    </xf>
    <xf numFmtId="0" fontId="4" fillId="0" borderId="6" xfId="3" applyFont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37" fontId="4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19" fillId="0" borderId="0" xfId="3" applyFont="1" applyBorder="1" applyAlignment="1">
      <alignment horizontal="center" vertical="center"/>
    </xf>
    <xf numFmtId="0" fontId="1" fillId="0" borderId="0" xfId="3" applyFont="1" applyAlignment="1">
      <alignment horizontal="center" vertical="center"/>
    </xf>
    <xf numFmtId="0" fontId="3" fillId="0" borderId="0" xfId="3" applyFont="1" applyAlignment="1">
      <alignment horizontal="right" vertical="center"/>
    </xf>
    <xf numFmtId="0" fontId="1" fillId="0" borderId="0" xfId="5" applyFont="1" applyAlignment="1">
      <alignment horizontal="center" vertical="center"/>
    </xf>
    <xf numFmtId="0" fontId="13" fillId="0" borderId="0" xfId="5" applyFont="1" applyAlignment="1">
      <alignment horizontal="right" vertical="center"/>
    </xf>
    <xf numFmtId="0" fontId="4" fillId="0" borderId="4" xfId="5" applyFont="1" applyBorder="1" applyAlignment="1">
      <alignment horizontal="center" vertical="center"/>
    </xf>
  </cellXfs>
  <cellStyles count="6">
    <cellStyle name="Normal" xfId="0" builtinId="0"/>
    <cellStyle name="Normal 2" xfId="2" xr:uid="{00B28CA9-0DFC-4EAF-A44B-64FBFB9E1174}"/>
    <cellStyle name="Normal 3" xfId="3" xr:uid="{0870BB51-2537-439F-8A45-15E03EF3B08D}"/>
    <cellStyle name="Normal 3 2" xfId="5" xr:uid="{BF7119A0-12D0-430A-9278-D6C040811828}"/>
    <cellStyle name="Percent" xfId="1" builtinId="5"/>
    <cellStyle name="Percent 2" xfId="4" xr:uid="{C75DC52A-695D-41C8-AC1C-F2369E59D5AE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28576</xdr:rowOff>
    </xdr:from>
    <xdr:ext cx="3611641" cy="4817451"/>
    <xdr:pic>
      <xdr:nvPicPr>
        <xdr:cNvPr id="2" name="Picture 1">
          <a:extLst>
            <a:ext uri="{FF2B5EF4-FFF2-40B4-BE49-F238E27FC236}">
              <a16:creationId xmlns:a16="http://schemas.microsoft.com/office/drawing/2014/main" id="{6C193324-4413-4BC5-9FC4-09FF9EAEA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074758" y="28576"/>
          <a:ext cx="3611641" cy="481745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738B7-7894-436A-9A17-C6DA059B5570}">
  <dimension ref="A21:Y25"/>
  <sheetViews>
    <sheetView showGridLines="0" rightToLeft="1" tabSelected="1" view="pageBreakPreview" topLeftCell="A4" zoomScaleNormal="100" zoomScaleSheetLayoutView="100" workbookViewId="0">
      <selection activeCell="A26" sqref="A26"/>
    </sheetView>
  </sheetViews>
  <sheetFormatPr defaultRowHeight="18" x14ac:dyDescent="0.45"/>
  <cols>
    <col min="1" max="16384" width="9.140625" style="23"/>
  </cols>
  <sheetData>
    <row r="21" spans="1:25" ht="21.75" customHeight="1" x14ac:dyDescent="0.45"/>
    <row r="23" spans="1:25" ht="26.25" x14ac:dyDescent="0.45">
      <c r="A23" s="143" t="s">
        <v>0</v>
      </c>
      <c r="B23" s="143"/>
      <c r="C23" s="143"/>
      <c r="D23" s="143"/>
      <c r="E23" s="143"/>
      <c r="F23" s="143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</row>
    <row r="24" spans="1:25" ht="26.25" x14ac:dyDescent="0.45">
      <c r="A24" s="143" t="s">
        <v>200</v>
      </c>
      <c r="B24" s="143"/>
      <c r="C24" s="143"/>
      <c r="D24" s="143"/>
      <c r="E24" s="143"/>
      <c r="F24" s="143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</row>
    <row r="25" spans="1:25" ht="26.25" x14ac:dyDescent="0.45">
      <c r="A25" s="143" t="s">
        <v>2</v>
      </c>
      <c r="B25" s="143"/>
      <c r="C25" s="143"/>
      <c r="D25" s="143"/>
      <c r="E25" s="143"/>
      <c r="F25" s="143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</row>
  </sheetData>
  <mergeCells count="3">
    <mergeCell ref="A23:F23"/>
    <mergeCell ref="A24:F24"/>
    <mergeCell ref="A25:F2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144" t="s">
        <v>0</v>
      </c>
      <c r="B1" s="144"/>
      <c r="C1" s="144"/>
    </row>
    <row r="2" spans="1:3" ht="21.75" customHeight="1" x14ac:dyDescent="0.2">
      <c r="A2" s="144" t="s">
        <v>1</v>
      </c>
      <c r="B2" s="144"/>
      <c r="C2" s="144"/>
    </row>
    <row r="3" spans="1:3" ht="21.75" customHeight="1" x14ac:dyDescent="0.2">
      <c r="A3" s="144" t="s">
        <v>2</v>
      </c>
      <c r="B3" s="144"/>
      <c r="C3" s="144"/>
    </row>
    <row r="4" spans="1:3" ht="7.35" customHeight="1" x14ac:dyDescent="0.2"/>
    <row r="5" spans="1:3" ht="123.6" customHeight="1" x14ac:dyDescent="0.2">
      <c r="B5" s="145"/>
    </row>
    <row r="6" spans="1:3" ht="123.6" customHeight="1" x14ac:dyDescent="0.2">
      <c r="B6" s="145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44"/>
  <sheetViews>
    <sheetView rightToLeft="1" view="pageBreakPreview" zoomScale="55" zoomScaleNormal="70" zoomScaleSheetLayoutView="55" workbookViewId="0">
      <selection activeCell="AB27" sqref="AB27"/>
    </sheetView>
  </sheetViews>
  <sheetFormatPr defaultRowHeight="12.75" x14ac:dyDescent="0.2"/>
  <cols>
    <col min="1" max="2" width="2.5703125" customWidth="1"/>
    <col min="3" max="3" width="32" customWidth="1"/>
    <col min="4" max="5" width="1.28515625" customWidth="1"/>
    <col min="6" max="6" width="19.7109375" bestFit="1" customWidth="1"/>
    <col min="7" max="7" width="1.28515625" customWidth="1"/>
    <col min="8" max="8" width="20.42578125" bestFit="1" customWidth="1"/>
    <col min="9" max="9" width="1.28515625" customWidth="1"/>
    <col min="10" max="10" width="19.140625" bestFit="1" customWidth="1"/>
    <col min="11" max="11" width="1.28515625" customWidth="1"/>
    <col min="12" max="12" width="14.28515625" customWidth="1"/>
    <col min="13" max="13" width="1.28515625" customWidth="1"/>
    <col min="14" max="14" width="18" bestFit="1" customWidth="1"/>
    <col min="15" max="15" width="1.28515625" customWidth="1"/>
    <col min="16" max="16" width="15.42578125" bestFit="1" customWidth="1"/>
    <col min="17" max="17" width="1.28515625" customWidth="1"/>
    <col min="18" max="18" width="19.7109375" bestFit="1" customWidth="1"/>
    <col min="19" max="19" width="1.28515625" customWidth="1"/>
    <col min="20" max="20" width="15.5703125" customWidth="1"/>
    <col min="21" max="21" width="1.28515625" customWidth="1"/>
    <col min="22" max="22" width="16.5703125" bestFit="1" customWidth="1"/>
    <col min="23" max="23" width="1.28515625" customWidth="1"/>
    <col min="24" max="24" width="18.7109375" bestFit="1" customWidth="1"/>
    <col min="25" max="25" width="1.28515625" customWidth="1"/>
    <col min="26" max="26" width="20.85546875" bestFit="1" customWidth="1"/>
    <col min="27" max="27" width="1.28515625" customWidth="1"/>
    <col min="28" max="28" width="19.28515625" bestFit="1" customWidth="1"/>
    <col min="29" max="29" width="0.28515625" customWidth="1"/>
    <col min="31" max="31" width="26.85546875" bestFit="1" customWidth="1"/>
  </cols>
  <sheetData>
    <row r="1" spans="1:31" ht="29.1" customHeight="1" x14ac:dyDescent="0.2">
      <c r="A1" s="144" t="s">
        <v>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</row>
    <row r="2" spans="1:31" ht="21.75" customHeight="1" x14ac:dyDescent="0.2">
      <c r="A2" s="144" t="s">
        <v>1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</row>
    <row r="3" spans="1:31" ht="21.75" customHeight="1" x14ac:dyDescent="0.2">
      <c r="A3" s="144" t="s">
        <v>2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</row>
    <row r="4" spans="1:31" ht="21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31" ht="21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31" s="25" customFormat="1" ht="25.5" customHeight="1" x14ac:dyDescent="0.2">
      <c r="A6" s="2" t="s">
        <v>3</v>
      </c>
      <c r="B6" s="146" t="s">
        <v>4</v>
      </c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/>
      <c r="Y6" s="146"/>
      <c r="Z6" s="146"/>
      <c r="AA6" s="146"/>
      <c r="AB6" s="146"/>
      <c r="AE6" s="99" t="s">
        <v>199</v>
      </c>
    </row>
    <row r="7" spans="1:31" s="25" customFormat="1" ht="25.5" customHeight="1" x14ac:dyDescent="0.2">
      <c r="A7" s="146" t="s">
        <v>5</v>
      </c>
      <c r="B7" s="146"/>
      <c r="C7" s="146" t="s">
        <v>6</v>
      </c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  <c r="V7" s="146"/>
      <c r="W7" s="146"/>
      <c r="X7" s="146"/>
      <c r="Y7" s="146"/>
      <c r="Z7" s="146"/>
      <c r="AA7" s="146"/>
      <c r="AB7" s="146"/>
      <c r="AE7" s="99">
        <v>5620628755889</v>
      </c>
    </row>
    <row r="8" spans="1:31" s="25" customFormat="1" ht="26.25" customHeight="1" x14ac:dyDescent="0.2">
      <c r="E8" s="26"/>
      <c r="F8" s="147" t="s">
        <v>7</v>
      </c>
      <c r="G8" s="147"/>
      <c r="H8" s="147"/>
      <c r="I8" s="147"/>
      <c r="J8" s="147"/>
      <c r="K8" s="26"/>
      <c r="L8" s="147" t="s">
        <v>8</v>
      </c>
      <c r="M8" s="147"/>
      <c r="N8" s="147"/>
      <c r="O8" s="147"/>
      <c r="P8" s="147"/>
      <c r="Q8" s="147"/>
      <c r="R8" s="147"/>
      <c r="S8" s="26"/>
      <c r="T8" s="147" t="s">
        <v>9</v>
      </c>
      <c r="U8" s="147"/>
      <c r="V8" s="147"/>
      <c r="W8" s="147"/>
      <c r="X8" s="147"/>
      <c r="Y8" s="147"/>
      <c r="Z8" s="147"/>
      <c r="AA8" s="147"/>
      <c r="AB8" s="147"/>
    </row>
    <row r="9" spans="1:31" s="25" customFormat="1" ht="26.25" customHeight="1" x14ac:dyDescent="0.2">
      <c r="E9" s="26"/>
      <c r="F9" s="27"/>
      <c r="G9" s="27"/>
      <c r="H9" s="27"/>
      <c r="I9" s="27"/>
      <c r="J9" s="27"/>
      <c r="K9" s="26"/>
      <c r="L9" s="148" t="s">
        <v>10</v>
      </c>
      <c r="M9" s="148"/>
      <c r="N9" s="148"/>
      <c r="O9" s="27"/>
      <c r="P9" s="148" t="s">
        <v>11</v>
      </c>
      <c r="Q9" s="148"/>
      <c r="R9" s="148"/>
      <c r="S9" s="26"/>
      <c r="T9" s="27"/>
      <c r="U9" s="27"/>
      <c r="V9" s="27"/>
      <c r="W9" s="27"/>
      <c r="X9" s="27"/>
      <c r="Y9" s="27"/>
      <c r="Z9" s="27"/>
      <c r="AA9" s="27"/>
      <c r="AB9" s="27"/>
    </row>
    <row r="10" spans="1:31" s="25" customFormat="1" ht="26.25" customHeight="1" x14ac:dyDescent="0.2">
      <c r="A10" s="147" t="s">
        <v>12</v>
      </c>
      <c r="B10" s="147"/>
      <c r="C10" s="147"/>
      <c r="E10" s="147" t="s">
        <v>13</v>
      </c>
      <c r="F10" s="147"/>
      <c r="G10" s="26"/>
      <c r="H10" s="3" t="s">
        <v>14</v>
      </c>
      <c r="I10" s="26"/>
      <c r="J10" s="3" t="s">
        <v>15</v>
      </c>
      <c r="K10" s="26"/>
      <c r="L10" s="5" t="s">
        <v>13</v>
      </c>
      <c r="M10" s="27"/>
      <c r="N10" s="5" t="s">
        <v>14</v>
      </c>
      <c r="O10" s="26"/>
      <c r="P10" s="5" t="s">
        <v>13</v>
      </c>
      <c r="Q10" s="27"/>
      <c r="R10" s="5" t="s">
        <v>16</v>
      </c>
      <c r="S10" s="26"/>
      <c r="T10" s="3" t="s">
        <v>13</v>
      </c>
      <c r="U10" s="26"/>
      <c r="V10" s="3" t="s">
        <v>17</v>
      </c>
      <c r="W10" s="26"/>
      <c r="X10" s="3" t="s">
        <v>14</v>
      </c>
      <c r="Y10" s="26"/>
      <c r="Z10" s="3" t="s">
        <v>15</v>
      </c>
      <c r="AA10" s="26"/>
      <c r="AB10" s="3" t="s">
        <v>18</v>
      </c>
    </row>
    <row r="11" spans="1:31" s="25" customFormat="1" ht="26.25" customHeight="1" x14ac:dyDescent="0.2">
      <c r="A11" s="149" t="s">
        <v>19</v>
      </c>
      <c r="B11" s="149"/>
      <c r="C11" s="149"/>
      <c r="E11" s="150">
        <v>8200000000</v>
      </c>
      <c r="F11" s="150"/>
      <c r="G11" s="26"/>
      <c r="H11" s="28">
        <v>3205509980900</v>
      </c>
      <c r="I11" s="26"/>
      <c r="J11" s="28">
        <v>4100853456000</v>
      </c>
      <c r="K11" s="26"/>
      <c r="L11" s="28">
        <v>0</v>
      </c>
      <c r="M11" s="26"/>
      <c r="N11" s="28">
        <v>0</v>
      </c>
      <c r="O11" s="26"/>
      <c r="P11" s="28">
        <v>-2275180000</v>
      </c>
      <c r="Q11" s="26"/>
      <c r="R11" s="28">
        <v>1314163837675</v>
      </c>
      <c r="S11" s="26"/>
      <c r="T11" s="28">
        <v>5924820000</v>
      </c>
      <c r="U11" s="26"/>
      <c r="V11" s="28">
        <v>647</v>
      </c>
      <c r="W11" s="26"/>
      <c r="X11" s="28">
        <v>2316106054273</v>
      </c>
      <c r="Y11" s="26"/>
      <c r="Z11" s="28">
        <v>3803726678485.7998</v>
      </c>
      <c r="AA11" s="26"/>
      <c r="AB11" s="35">
        <f t="shared" ref="AB11:AB26" si="0">Z11/$AE$7</f>
        <v>0.67674398073355313</v>
      </c>
    </row>
    <row r="12" spans="1:31" s="25" customFormat="1" ht="21.75" customHeight="1" x14ac:dyDescent="0.2">
      <c r="A12" s="151" t="s">
        <v>20</v>
      </c>
      <c r="B12" s="151"/>
      <c r="C12" s="151"/>
      <c r="E12" s="152">
        <v>222800000</v>
      </c>
      <c r="F12" s="152"/>
      <c r="G12" s="26"/>
      <c r="H12" s="29">
        <v>145250843267</v>
      </c>
      <c r="I12" s="26"/>
      <c r="J12" s="29">
        <v>116729055168</v>
      </c>
      <c r="K12" s="26"/>
      <c r="L12" s="29">
        <v>0</v>
      </c>
      <c r="M12" s="26"/>
      <c r="N12" s="29">
        <v>0</v>
      </c>
      <c r="O12" s="26"/>
      <c r="P12" s="29">
        <v>-145000000</v>
      </c>
      <c r="Q12" s="26"/>
      <c r="R12" s="29">
        <v>92370414676</v>
      </c>
      <c r="S12" s="26"/>
      <c r="T12" s="29">
        <v>77800000</v>
      </c>
      <c r="U12" s="26"/>
      <c r="V12" s="29">
        <v>850</v>
      </c>
      <c r="W12" s="26"/>
      <c r="X12" s="29">
        <v>50720447075</v>
      </c>
      <c r="Y12" s="26"/>
      <c r="Z12" s="29">
        <v>65618815100</v>
      </c>
      <c r="AA12" s="26"/>
      <c r="AB12" s="35">
        <f t="shared" si="0"/>
        <v>1.1674639608824556E-2</v>
      </c>
    </row>
    <row r="13" spans="1:31" s="25" customFormat="1" ht="21.75" customHeight="1" x14ac:dyDescent="0.2">
      <c r="A13" s="151" t="s">
        <v>21</v>
      </c>
      <c r="B13" s="151"/>
      <c r="C13" s="151"/>
      <c r="E13" s="152">
        <v>375000</v>
      </c>
      <c r="F13" s="152"/>
      <c r="G13" s="26"/>
      <c r="H13" s="29">
        <v>10945488554</v>
      </c>
      <c r="I13" s="26"/>
      <c r="J13" s="29">
        <v>15044053537.5</v>
      </c>
      <c r="K13" s="26"/>
      <c r="L13" s="29">
        <v>0</v>
      </c>
      <c r="M13" s="26"/>
      <c r="N13" s="29">
        <v>0</v>
      </c>
      <c r="O13" s="26"/>
      <c r="P13" s="29">
        <v>0</v>
      </c>
      <c r="Q13" s="26"/>
      <c r="R13" s="29">
        <v>0</v>
      </c>
      <c r="S13" s="26"/>
      <c r="T13" s="29">
        <v>375000</v>
      </c>
      <c r="U13" s="26"/>
      <c r="V13" s="29">
        <v>49720</v>
      </c>
      <c r="W13" s="26"/>
      <c r="X13" s="29">
        <v>10945488554</v>
      </c>
      <c r="Y13" s="26"/>
      <c r="Z13" s="29">
        <v>18500874150</v>
      </c>
      <c r="AA13" s="26"/>
      <c r="AB13" s="35">
        <f t="shared" si="0"/>
        <v>3.2916022305539668E-3</v>
      </c>
    </row>
    <row r="14" spans="1:31" s="25" customFormat="1" ht="21.75" customHeight="1" x14ac:dyDescent="0.2">
      <c r="A14" s="151" t="s">
        <v>22</v>
      </c>
      <c r="B14" s="151"/>
      <c r="C14" s="151"/>
      <c r="E14" s="152">
        <v>3400000</v>
      </c>
      <c r="F14" s="152"/>
      <c r="G14" s="26"/>
      <c r="H14" s="29">
        <v>43936736211</v>
      </c>
      <c r="I14" s="26"/>
      <c r="J14" s="29">
        <v>35322827460</v>
      </c>
      <c r="K14" s="26"/>
      <c r="L14" s="29">
        <v>0</v>
      </c>
      <c r="M14" s="26"/>
      <c r="N14" s="29">
        <v>0</v>
      </c>
      <c r="O14" s="26"/>
      <c r="P14" s="29">
        <v>0</v>
      </c>
      <c r="Q14" s="26"/>
      <c r="R14" s="29">
        <v>0</v>
      </c>
      <c r="S14" s="26"/>
      <c r="T14" s="29">
        <v>3400000</v>
      </c>
      <c r="U14" s="26"/>
      <c r="V14" s="29">
        <v>10490</v>
      </c>
      <c r="W14" s="26"/>
      <c r="X14" s="29">
        <v>43936736211</v>
      </c>
      <c r="Y14" s="26"/>
      <c r="Z14" s="29">
        <v>35390301820</v>
      </c>
      <c r="AA14" s="26"/>
      <c r="AB14" s="35">
        <f t="shared" si="0"/>
        <v>6.296502287741367E-3</v>
      </c>
    </row>
    <row r="15" spans="1:31" s="25" customFormat="1" ht="21.75" customHeight="1" x14ac:dyDescent="0.2">
      <c r="A15" s="151" t="s">
        <v>23</v>
      </c>
      <c r="B15" s="151"/>
      <c r="C15" s="151"/>
      <c r="E15" s="152">
        <v>1475169</v>
      </c>
      <c r="F15" s="152"/>
      <c r="G15" s="26"/>
      <c r="H15" s="29">
        <v>6693024691</v>
      </c>
      <c r="I15" s="26"/>
      <c r="J15" s="29">
        <v>19629101304.0783</v>
      </c>
      <c r="K15" s="26"/>
      <c r="L15" s="29">
        <v>0</v>
      </c>
      <c r="M15" s="26"/>
      <c r="N15" s="29">
        <v>0</v>
      </c>
      <c r="O15" s="26"/>
      <c r="P15" s="29">
        <v>0</v>
      </c>
      <c r="Q15" s="26"/>
      <c r="R15" s="29">
        <v>0</v>
      </c>
      <c r="S15" s="26"/>
      <c r="T15" s="29">
        <v>1475169</v>
      </c>
      <c r="U15" s="26"/>
      <c r="V15" s="29">
        <v>15310</v>
      </c>
      <c r="W15" s="26"/>
      <c r="X15" s="29">
        <v>6693024691</v>
      </c>
      <c r="Y15" s="26"/>
      <c r="Z15" s="29">
        <v>22410256596.9753</v>
      </c>
      <c r="AA15" s="26"/>
      <c r="AB15" s="35">
        <f t="shared" si="0"/>
        <v>3.9871440670218626E-3</v>
      </c>
    </row>
    <row r="16" spans="1:31" s="25" customFormat="1" ht="21.75" customHeight="1" x14ac:dyDescent="0.2">
      <c r="A16" s="151" t="s">
        <v>24</v>
      </c>
      <c r="B16" s="151"/>
      <c r="C16" s="151"/>
      <c r="E16" s="152">
        <v>585000</v>
      </c>
      <c r="F16" s="152"/>
      <c r="G16" s="26"/>
      <c r="H16" s="29">
        <v>4281791202</v>
      </c>
      <c r="I16" s="26"/>
      <c r="J16" s="29">
        <v>3591417076.6500001</v>
      </c>
      <c r="K16" s="26"/>
      <c r="L16" s="29">
        <v>0</v>
      </c>
      <c r="M16" s="26"/>
      <c r="N16" s="29">
        <v>0</v>
      </c>
      <c r="O16" s="26"/>
      <c r="P16" s="29">
        <v>0</v>
      </c>
      <c r="Q16" s="26"/>
      <c r="R16" s="29">
        <v>0</v>
      </c>
      <c r="S16" s="26"/>
      <c r="T16" s="29">
        <v>585000</v>
      </c>
      <c r="U16" s="26"/>
      <c r="V16" s="29">
        <v>6187</v>
      </c>
      <c r="W16" s="26"/>
      <c r="X16" s="29">
        <v>4281791202</v>
      </c>
      <c r="Y16" s="26"/>
      <c r="Z16" s="29">
        <v>3591417076.6500001</v>
      </c>
      <c r="AA16" s="26"/>
      <c r="AB16" s="35">
        <f t="shared" si="0"/>
        <v>6.3897069751975733E-4</v>
      </c>
    </row>
    <row r="17" spans="1:31" s="25" customFormat="1" ht="21.75" customHeight="1" x14ac:dyDescent="0.2">
      <c r="A17" s="151" t="s">
        <v>25</v>
      </c>
      <c r="B17" s="151"/>
      <c r="C17" s="151"/>
      <c r="E17" s="152">
        <v>2650000</v>
      </c>
      <c r="F17" s="152"/>
      <c r="G17" s="26"/>
      <c r="H17" s="29">
        <v>41980704280</v>
      </c>
      <c r="I17" s="26"/>
      <c r="J17" s="29">
        <v>44465107105</v>
      </c>
      <c r="K17" s="26"/>
      <c r="L17" s="29">
        <v>0</v>
      </c>
      <c r="M17" s="26"/>
      <c r="N17" s="29">
        <v>0</v>
      </c>
      <c r="O17" s="26"/>
      <c r="P17" s="29">
        <v>-1325000</v>
      </c>
      <c r="Q17" s="26"/>
      <c r="R17" s="29">
        <v>24152100005</v>
      </c>
      <c r="S17" s="26"/>
      <c r="T17" s="29">
        <v>1325000</v>
      </c>
      <c r="U17" s="26"/>
      <c r="V17" s="29">
        <v>18140</v>
      </c>
      <c r="W17" s="26"/>
      <c r="X17" s="29">
        <v>20990352139</v>
      </c>
      <c r="Y17" s="26"/>
      <c r="Z17" s="29">
        <v>23849705585</v>
      </c>
      <c r="AA17" s="26"/>
      <c r="AB17" s="35">
        <f t="shared" si="0"/>
        <v>4.2432451280493364E-3</v>
      </c>
    </row>
    <row r="18" spans="1:31" s="25" customFormat="1" ht="21.75" customHeight="1" x14ac:dyDescent="0.2">
      <c r="A18" s="151" t="s">
        <v>26</v>
      </c>
      <c r="B18" s="151"/>
      <c r="C18" s="151"/>
      <c r="E18" s="152">
        <v>435000</v>
      </c>
      <c r="F18" s="152"/>
      <c r="G18" s="26"/>
      <c r="H18" s="29">
        <v>7479974898</v>
      </c>
      <c r="I18" s="26"/>
      <c r="J18" s="29">
        <v>8887415095.5</v>
      </c>
      <c r="K18" s="26"/>
      <c r="L18" s="29">
        <v>0</v>
      </c>
      <c r="M18" s="26"/>
      <c r="N18" s="29">
        <v>0</v>
      </c>
      <c r="O18" s="26"/>
      <c r="P18" s="29">
        <v>0</v>
      </c>
      <c r="Q18" s="26"/>
      <c r="R18" s="29">
        <v>0</v>
      </c>
      <c r="S18" s="26"/>
      <c r="T18" s="29">
        <v>435000</v>
      </c>
      <c r="U18" s="26"/>
      <c r="V18" s="29">
        <v>26400</v>
      </c>
      <c r="W18" s="26"/>
      <c r="X18" s="29">
        <v>7479974898</v>
      </c>
      <c r="Y18" s="26"/>
      <c r="Z18" s="29">
        <v>11395228680</v>
      </c>
      <c r="AA18" s="26"/>
      <c r="AB18" s="35">
        <f t="shared" si="0"/>
        <v>2.0273939402350098E-3</v>
      </c>
    </row>
    <row r="19" spans="1:31" s="25" customFormat="1" ht="21.75" customHeight="1" x14ac:dyDescent="0.2">
      <c r="A19" s="151" t="s">
        <v>27</v>
      </c>
      <c r="B19" s="151"/>
      <c r="C19" s="151"/>
      <c r="E19" s="152">
        <v>100000000</v>
      </c>
      <c r="F19" s="152"/>
      <c r="G19" s="26"/>
      <c r="H19" s="29">
        <v>199287899733</v>
      </c>
      <c r="I19" s="26"/>
      <c r="J19" s="29">
        <v>169479716000</v>
      </c>
      <c r="K19" s="26"/>
      <c r="L19" s="29">
        <v>0</v>
      </c>
      <c r="M19" s="26"/>
      <c r="N19" s="29">
        <v>0</v>
      </c>
      <c r="O19" s="26"/>
      <c r="P19" s="29">
        <v>0</v>
      </c>
      <c r="Q19" s="26"/>
      <c r="R19" s="29">
        <v>0</v>
      </c>
      <c r="S19" s="26"/>
      <c r="T19" s="29">
        <v>100000000</v>
      </c>
      <c r="U19" s="26"/>
      <c r="V19" s="29">
        <v>2451</v>
      </c>
      <c r="W19" s="26"/>
      <c r="X19" s="29">
        <v>199287899733</v>
      </c>
      <c r="Y19" s="26"/>
      <c r="Z19" s="29">
        <v>243205377000</v>
      </c>
      <c r="AA19" s="26"/>
      <c r="AB19" s="35">
        <f t="shared" si="0"/>
        <v>4.3270137125705405E-2</v>
      </c>
    </row>
    <row r="20" spans="1:31" s="25" customFormat="1" ht="21.75" customHeight="1" x14ac:dyDescent="0.2">
      <c r="A20" s="151" t="s">
        <v>28</v>
      </c>
      <c r="B20" s="151"/>
      <c r="C20" s="151"/>
      <c r="E20" s="152">
        <v>257500</v>
      </c>
      <c r="F20" s="152"/>
      <c r="G20" s="26"/>
      <c r="H20" s="29">
        <v>4199053015</v>
      </c>
      <c r="I20" s="26"/>
      <c r="J20" s="29">
        <v>3357395158.5</v>
      </c>
      <c r="K20" s="26"/>
      <c r="L20" s="29">
        <v>0</v>
      </c>
      <c r="M20" s="26"/>
      <c r="N20" s="29">
        <v>0</v>
      </c>
      <c r="O20" s="26"/>
      <c r="P20" s="29">
        <v>0</v>
      </c>
      <c r="Q20" s="26"/>
      <c r="R20" s="29">
        <v>0</v>
      </c>
      <c r="S20" s="26"/>
      <c r="T20" s="29">
        <v>257500</v>
      </c>
      <c r="U20" s="26"/>
      <c r="V20" s="29">
        <v>17270</v>
      </c>
      <c r="W20" s="26"/>
      <c r="X20" s="29">
        <v>4199053015</v>
      </c>
      <c r="Y20" s="26"/>
      <c r="Z20" s="29">
        <v>4412649496.75</v>
      </c>
      <c r="AA20" s="26"/>
      <c r="AB20" s="35">
        <f t="shared" si="0"/>
        <v>7.8508111608094691E-4</v>
      </c>
    </row>
    <row r="21" spans="1:31" s="25" customFormat="1" ht="21.75" customHeight="1" x14ac:dyDescent="0.2">
      <c r="A21" s="151" t="s">
        <v>29</v>
      </c>
      <c r="B21" s="151"/>
      <c r="C21" s="151"/>
      <c r="E21" s="152">
        <v>600000</v>
      </c>
      <c r="F21" s="152"/>
      <c r="G21" s="93"/>
      <c r="H21" s="29">
        <v>4367517268</v>
      </c>
      <c r="I21" s="93"/>
      <c r="J21" s="29">
        <v>5667846240</v>
      </c>
      <c r="K21" s="93"/>
      <c r="L21" s="29">
        <v>0</v>
      </c>
      <c r="M21" s="93"/>
      <c r="N21" s="29">
        <v>0</v>
      </c>
      <c r="O21" s="93"/>
      <c r="P21" s="29">
        <v>0</v>
      </c>
      <c r="Q21" s="93"/>
      <c r="R21" s="29">
        <v>0</v>
      </c>
      <c r="S21" s="93"/>
      <c r="T21" s="29">
        <v>600000</v>
      </c>
      <c r="U21" s="93"/>
      <c r="V21" s="29">
        <v>13500</v>
      </c>
      <c r="W21" s="93"/>
      <c r="X21" s="29">
        <v>4367517268</v>
      </c>
      <c r="Y21" s="93"/>
      <c r="Z21" s="29">
        <v>8037387000</v>
      </c>
      <c r="AA21" s="93"/>
      <c r="AB21" s="94">
        <f t="shared" si="0"/>
        <v>1.4299800518898971E-3</v>
      </c>
      <c r="AC21" s="95"/>
      <c r="AD21" s="95"/>
      <c r="AE21" s="95"/>
    </row>
    <row r="22" spans="1:31" s="25" customFormat="1" ht="21.75" customHeight="1" x14ac:dyDescent="0.2">
      <c r="A22" s="151" t="s">
        <v>30</v>
      </c>
      <c r="B22" s="151"/>
      <c r="C22" s="151"/>
      <c r="E22" s="152">
        <v>360000</v>
      </c>
      <c r="F22" s="152"/>
      <c r="G22" s="93"/>
      <c r="H22" s="29">
        <v>3562912187</v>
      </c>
      <c r="I22" s="93"/>
      <c r="J22" s="29">
        <v>6008393304</v>
      </c>
      <c r="K22" s="93"/>
      <c r="L22" s="29">
        <v>0</v>
      </c>
      <c r="M22" s="93"/>
      <c r="N22" s="29">
        <v>0</v>
      </c>
      <c r="O22" s="93"/>
      <c r="P22" s="29">
        <v>0</v>
      </c>
      <c r="Q22" s="93"/>
      <c r="R22" s="29">
        <v>0</v>
      </c>
      <c r="S22" s="93"/>
      <c r="T22" s="29">
        <v>360000</v>
      </c>
      <c r="U22" s="93"/>
      <c r="V22" s="29">
        <v>20550</v>
      </c>
      <c r="W22" s="93"/>
      <c r="X22" s="29">
        <v>3562912187</v>
      </c>
      <c r="Y22" s="93"/>
      <c r="Z22" s="29">
        <v>7340813460</v>
      </c>
      <c r="AA22" s="93"/>
      <c r="AB22" s="94">
        <f t="shared" si="0"/>
        <v>1.3060484473927728E-3</v>
      </c>
      <c r="AC22" s="95"/>
      <c r="AD22" s="95"/>
      <c r="AE22" s="95"/>
    </row>
    <row r="23" spans="1:31" s="25" customFormat="1" ht="21.75" customHeight="1" x14ac:dyDescent="0.2">
      <c r="A23" s="151" t="s">
        <v>31</v>
      </c>
      <c r="B23" s="151"/>
      <c r="C23" s="151"/>
      <c r="E23" s="152">
        <v>219000</v>
      </c>
      <c r="F23" s="152"/>
      <c r="G23" s="93"/>
      <c r="H23" s="29">
        <v>5302833719</v>
      </c>
      <c r="I23" s="93"/>
      <c r="J23" s="29">
        <v>5908580864.6999998</v>
      </c>
      <c r="K23" s="93"/>
      <c r="L23" s="29">
        <v>0</v>
      </c>
      <c r="M23" s="93"/>
      <c r="N23" s="29">
        <v>0</v>
      </c>
      <c r="O23" s="93"/>
      <c r="P23" s="29">
        <v>0</v>
      </c>
      <c r="Q23" s="93"/>
      <c r="R23" s="29">
        <v>0</v>
      </c>
      <c r="S23" s="93"/>
      <c r="T23" s="29">
        <v>219000</v>
      </c>
      <c r="U23" s="93"/>
      <c r="V23" s="29">
        <v>27420</v>
      </c>
      <c r="W23" s="93"/>
      <c r="X23" s="29">
        <v>5302833719</v>
      </c>
      <c r="Y23" s="93"/>
      <c r="Z23" s="29">
        <v>5958561504.6000004</v>
      </c>
      <c r="AA23" s="93"/>
      <c r="AB23" s="94">
        <f t="shared" si="0"/>
        <v>1.0601236558021969E-3</v>
      </c>
      <c r="AC23" s="95"/>
      <c r="AD23" s="95"/>
      <c r="AE23" s="95"/>
    </row>
    <row r="24" spans="1:31" s="25" customFormat="1" ht="21.75" customHeight="1" x14ac:dyDescent="0.2">
      <c r="A24" s="151" t="s">
        <v>32</v>
      </c>
      <c r="B24" s="151"/>
      <c r="C24" s="151"/>
      <c r="E24" s="152">
        <v>176250</v>
      </c>
      <c r="F24" s="152"/>
      <c r="G24" s="93"/>
      <c r="H24" s="29">
        <v>1608763603</v>
      </c>
      <c r="I24" s="93"/>
      <c r="J24" s="29">
        <v>2717753109.75</v>
      </c>
      <c r="K24" s="93"/>
      <c r="L24" s="29">
        <v>0</v>
      </c>
      <c r="M24" s="93"/>
      <c r="N24" s="29">
        <v>0</v>
      </c>
      <c r="O24" s="93"/>
      <c r="P24" s="29">
        <v>0</v>
      </c>
      <c r="Q24" s="93"/>
      <c r="R24" s="29">
        <v>0</v>
      </c>
      <c r="S24" s="93"/>
      <c r="T24" s="29">
        <v>176250</v>
      </c>
      <c r="U24" s="93"/>
      <c r="V24" s="29">
        <v>19170</v>
      </c>
      <c r="W24" s="93"/>
      <c r="X24" s="29">
        <v>1608763603</v>
      </c>
      <c r="Y24" s="93"/>
      <c r="Z24" s="29">
        <v>3352595052.375</v>
      </c>
      <c r="AA24" s="93"/>
      <c r="AB24" s="94">
        <f t="shared" si="0"/>
        <v>5.9648042914457332E-4</v>
      </c>
      <c r="AC24" s="95"/>
      <c r="AD24" s="95"/>
      <c r="AE24" s="95"/>
    </row>
    <row r="25" spans="1:31" s="25" customFormat="1" ht="21.75" customHeight="1" x14ac:dyDescent="0.2">
      <c r="A25" s="151" t="s">
        <v>33</v>
      </c>
      <c r="B25" s="151"/>
      <c r="C25" s="151"/>
      <c r="E25" s="152">
        <v>0</v>
      </c>
      <c r="F25" s="152"/>
      <c r="G25" s="93"/>
      <c r="H25" s="29">
        <v>0</v>
      </c>
      <c r="I25" s="93"/>
      <c r="J25" s="29">
        <v>0</v>
      </c>
      <c r="K25" s="93"/>
      <c r="L25" s="29">
        <v>62353</v>
      </c>
      <c r="M25" s="93"/>
      <c r="N25" s="29">
        <v>259998190336</v>
      </c>
      <c r="O25" s="93"/>
      <c r="P25" s="29">
        <v>0</v>
      </c>
      <c r="Q25" s="93"/>
      <c r="R25" s="29">
        <v>0</v>
      </c>
      <c r="S25" s="93"/>
      <c r="T25" s="29">
        <v>62353</v>
      </c>
      <c r="U25" s="93"/>
      <c r="V25" s="29">
        <v>4510070</v>
      </c>
      <c r="W25" s="93"/>
      <c r="X25" s="29">
        <v>259998190336</v>
      </c>
      <c r="Y25" s="93"/>
      <c r="Z25" s="29">
        <v>280541475362.69598</v>
      </c>
      <c r="AA25" s="93"/>
      <c r="AB25" s="94">
        <f t="shared" si="0"/>
        <v>4.9912827825313907E-2</v>
      </c>
      <c r="AC25" s="95"/>
      <c r="AD25" s="95"/>
      <c r="AE25" s="95"/>
    </row>
    <row r="26" spans="1:31" s="25" customFormat="1" ht="21.75" customHeight="1" x14ac:dyDescent="0.2">
      <c r="A26" s="153" t="s">
        <v>34</v>
      </c>
      <c r="B26" s="153"/>
      <c r="C26" s="153"/>
      <c r="D26" s="30"/>
      <c r="E26" s="152">
        <v>0</v>
      </c>
      <c r="F26" s="154"/>
      <c r="G26" s="93"/>
      <c r="H26" s="31">
        <v>0</v>
      </c>
      <c r="I26" s="93"/>
      <c r="J26" s="31">
        <v>0</v>
      </c>
      <c r="K26" s="93"/>
      <c r="L26" s="31">
        <v>406500000</v>
      </c>
      <c r="M26" s="93"/>
      <c r="N26" s="31">
        <v>667104146117</v>
      </c>
      <c r="O26" s="93"/>
      <c r="P26" s="31">
        <v>0</v>
      </c>
      <c r="Q26" s="93"/>
      <c r="R26" s="31">
        <v>0</v>
      </c>
      <c r="S26" s="93"/>
      <c r="T26" s="31">
        <v>406500000</v>
      </c>
      <c r="U26" s="93"/>
      <c r="V26" s="34">
        <v>1637</v>
      </c>
      <c r="W26" s="93"/>
      <c r="X26" s="31">
        <v>667104146117</v>
      </c>
      <c r="Y26" s="93"/>
      <c r="Z26" s="31">
        <v>660296644935</v>
      </c>
      <c r="AA26" s="93"/>
      <c r="AB26" s="94">
        <f t="shared" si="0"/>
        <v>0.1174773630518073</v>
      </c>
      <c r="AC26" s="95"/>
      <c r="AD26" s="95"/>
      <c r="AE26" s="95"/>
    </row>
    <row r="27" spans="1:31" s="25" customFormat="1" ht="21.75" customHeight="1" x14ac:dyDescent="0.2">
      <c r="A27" s="155" t="s">
        <v>35</v>
      </c>
      <c r="B27" s="155"/>
      <c r="C27" s="155"/>
      <c r="D27" s="155"/>
      <c r="E27" s="93"/>
      <c r="F27" s="32">
        <f>SUM(E11:F26)</f>
        <v>8533332919</v>
      </c>
      <c r="G27" s="93"/>
      <c r="H27" s="32">
        <f>SUM(H11:H26)</f>
        <v>3684407523528</v>
      </c>
      <c r="I27" s="93"/>
      <c r="J27" s="32">
        <f>SUM(J11:J26)</f>
        <v>4537662117423.6787</v>
      </c>
      <c r="K27" s="93"/>
      <c r="L27" s="32">
        <f>SUM(L11:L26)</f>
        <v>406562353</v>
      </c>
      <c r="M27" s="93"/>
      <c r="N27" s="32">
        <f>SUM(N11:N26)</f>
        <v>927102336453</v>
      </c>
      <c r="O27" s="93"/>
      <c r="P27" s="32">
        <f>SUM(P11:P26)</f>
        <v>-2421505000</v>
      </c>
      <c r="Q27" s="93"/>
      <c r="R27" s="32">
        <f>SUM(R11:R26)</f>
        <v>1430686352356</v>
      </c>
      <c r="S27" s="93"/>
      <c r="T27" s="32">
        <f>SUM(T11:T26)</f>
        <v>6518390272</v>
      </c>
      <c r="U27" s="93"/>
      <c r="V27" s="34"/>
      <c r="W27" s="93"/>
      <c r="X27" s="32">
        <f>SUM(X11:X26)</f>
        <v>3606585185021</v>
      </c>
      <c r="Y27" s="93"/>
      <c r="Z27" s="32">
        <f>SUM(Z11:Z26)</f>
        <v>5197628781305.8457</v>
      </c>
      <c r="AA27" s="93"/>
      <c r="AB27" s="33">
        <f>SUM(AB11:AB26)</f>
        <v>0.92474152039663593</v>
      </c>
      <c r="AC27" s="95"/>
      <c r="AD27" s="95"/>
      <c r="AE27" s="95"/>
    </row>
    <row r="28" spans="1:31" s="25" customFormat="1" x14ac:dyDescent="0.2"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93"/>
      <c r="Y28" s="93"/>
      <c r="Z28" s="93"/>
      <c r="AA28" s="93"/>
      <c r="AB28" s="93"/>
      <c r="AC28" s="95"/>
      <c r="AD28" s="95"/>
      <c r="AE28" s="95"/>
    </row>
    <row r="29" spans="1:31" s="25" customFormat="1" x14ac:dyDescent="0.2"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</row>
    <row r="30" spans="1:31" x14ac:dyDescent="0.2">
      <c r="E30" s="80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80"/>
      <c r="AD30" s="80"/>
      <c r="AE30" s="80"/>
    </row>
    <row r="31" spans="1:31" x14ac:dyDescent="0.2">
      <c r="E31" s="80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80"/>
      <c r="AD31" s="80"/>
      <c r="AE31" s="80"/>
    </row>
    <row r="32" spans="1:31" x14ac:dyDescent="0.2">
      <c r="E32" s="80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80"/>
      <c r="AD32" s="80"/>
      <c r="AE32" s="80"/>
    </row>
    <row r="33" spans="5:31" ht="21" x14ac:dyDescent="0.2">
      <c r="E33" s="80"/>
      <c r="F33" s="77"/>
      <c r="G33" s="97"/>
      <c r="H33" s="77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80"/>
      <c r="AD33" s="80"/>
      <c r="AE33" s="80"/>
    </row>
    <row r="34" spans="5:31" x14ac:dyDescent="0.2"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</row>
    <row r="35" spans="5:31" x14ac:dyDescent="0.2">
      <c r="F35" s="98"/>
      <c r="G35" s="96"/>
      <c r="H35" s="98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</row>
    <row r="36" spans="5:31" x14ac:dyDescent="0.2"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</row>
    <row r="37" spans="5:31" x14ac:dyDescent="0.2"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</row>
    <row r="38" spans="5:31" x14ac:dyDescent="0.2"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</row>
    <row r="39" spans="5:31" x14ac:dyDescent="0.2"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</row>
    <row r="40" spans="5:31" x14ac:dyDescent="0.2"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</row>
    <row r="41" spans="5:31" x14ac:dyDescent="0.2"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</row>
    <row r="42" spans="5:31" x14ac:dyDescent="0.2"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6"/>
    </row>
    <row r="43" spans="5:31" x14ac:dyDescent="0.2"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</row>
    <row r="44" spans="5:31" x14ac:dyDescent="0.2"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</row>
  </sheetData>
  <mergeCells count="46">
    <mergeCell ref="A25:C25"/>
    <mergeCell ref="E25:F25"/>
    <mergeCell ref="A26:C26"/>
    <mergeCell ref="E26:F26"/>
    <mergeCell ref="A27:D27"/>
    <mergeCell ref="A22:C22"/>
    <mergeCell ref="E22:F22"/>
    <mergeCell ref="A23:C23"/>
    <mergeCell ref="E23:F23"/>
    <mergeCell ref="A24:C24"/>
    <mergeCell ref="E24:F24"/>
    <mergeCell ref="A19:C19"/>
    <mergeCell ref="E19:F19"/>
    <mergeCell ref="A20:C20"/>
    <mergeCell ref="E20:F20"/>
    <mergeCell ref="A21:C21"/>
    <mergeCell ref="E21:F21"/>
    <mergeCell ref="A16:C16"/>
    <mergeCell ref="E16:F16"/>
    <mergeCell ref="A17:C17"/>
    <mergeCell ref="E17:F17"/>
    <mergeCell ref="A18:C18"/>
    <mergeCell ref="E18:F18"/>
    <mergeCell ref="A13:C13"/>
    <mergeCell ref="E13:F13"/>
    <mergeCell ref="A14:C14"/>
    <mergeCell ref="E14:F14"/>
    <mergeCell ref="A15:C15"/>
    <mergeCell ref="E15:F15"/>
    <mergeCell ref="A10:C10"/>
    <mergeCell ref="E10:F10"/>
    <mergeCell ref="A11:C11"/>
    <mergeCell ref="E11:F11"/>
    <mergeCell ref="A12:C12"/>
    <mergeCell ref="E12:F12"/>
    <mergeCell ref="F8:J8"/>
    <mergeCell ref="L8:R8"/>
    <mergeCell ref="T8:AB8"/>
    <mergeCell ref="L9:N9"/>
    <mergeCell ref="P9:R9"/>
    <mergeCell ref="A1:AB1"/>
    <mergeCell ref="A2:AB2"/>
    <mergeCell ref="A3:AB3"/>
    <mergeCell ref="B6:AB6"/>
    <mergeCell ref="A7:B7"/>
    <mergeCell ref="C7:AB7"/>
  </mergeCells>
  <pageMargins left="0.39" right="0.39" top="0.39" bottom="0.39" header="0" footer="0"/>
  <pageSetup scale="4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0"/>
  <sheetViews>
    <sheetView rightToLeft="1" workbookViewId="0">
      <selection activeCell="E25" sqref="E25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144" t="s">
        <v>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  <c r="AQ1" s="144"/>
      <c r="AR1" s="144"/>
      <c r="AS1" s="144"/>
      <c r="AT1" s="144"/>
      <c r="AU1" s="144"/>
      <c r="AV1" s="144"/>
      <c r="AW1" s="144"/>
    </row>
    <row r="2" spans="1:49" ht="21.75" customHeight="1" x14ac:dyDescent="0.2">
      <c r="A2" s="144" t="s">
        <v>1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</row>
    <row r="3" spans="1:49" ht="21.75" customHeight="1" x14ac:dyDescent="0.2">
      <c r="A3" s="144" t="s">
        <v>2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4"/>
      <c r="AE3" s="144"/>
      <c r="AF3" s="144"/>
      <c r="AG3" s="144"/>
      <c r="AH3" s="144"/>
      <c r="AI3" s="144"/>
      <c r="AJ3" s="144"/>
      <c r="AK3" s="144"/>
      <c r="AL3" s="144"/>
      <c r="AM3" s="144"/>
      <c r="AN3" s="144"/>
      <c r="AO3" s="144"/>
      <c r="AP3" s="144"/>
      <c r="AQ3" s="144"/>
      <c r="AR3" s="144"/>
      <c r="AS3" s="144"/>
      <c r="AT3" s="144"/>
      <c r="AU3" s="144"/>
      <c r="AV3" s="144"/>
      <c r="AW3" s="144"/>
    </row>
    <row r="4" spans="1:49" ht="14.45" customHeight="1" x14ac:dyDescent="0.2"/>
    <row r="5" spans="1:49" ht="14.45" customHeight="1" x14ac:dyDescent="0.2">
      <c r="A5" s="146" t="s">
        <v>36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6"/>
      <c r="AB5" s="146"/>
      <c r="AC5" s="146"/>
      <c r="AD5" s="146"/>
      <c r="AE5" s="146"/>
      <c r="AF5" s="146"/>
      <c r="AG5" s="146"/>
      <c r="AH5" s="146"/>
      <c r="AI5" s="146"/>
      <c r="AJ5" s="146"/>
      <c r="AK5" s="146"/>
      <c r="AL5" s="146"/>
      <c r="AM5" s="146"/>
      <c r="AN5" s="146"/>
      <c r="AO5" s="146"/>
      <c r="AP5" s="146"/>
      <c r="AQ5" s="146"/>
      <c r="AR5" s="146"/>
      <c r="AS5" s="146"/>
      <c r="AT5" s="146"/>
      <c r="AU5" s="146"/>
      <c r="AV5" s="146"/>
      <c r="AW5" s="146"/>
    </row>
    <row r="6" spans="1:49" ht="14.45" customHeight="1" x14ac:dyDescent="0.2">
      <c r="I6" s="147" t="s">
        <v>7</v>
      </c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  <c r="Y6" s="147"/>
      <c r="Z6" s="147"/>
      <c r="AA6" s="147"/>
      <c r="AC6" s="147" t="s">
        <v>9</v>
      </c>
      <c r="AD6" s="147"/>
      <c r="AE6" s="147"/>
      <c r="AF6" s="147"/>
      <c r="AG6" s="147"/>
      <c r="AH6" s="147"/>
      <c r="AI6" s="147"/>
      <c r="AJ6" s="147"/>
      <c r="AK6" s="147"/>
      <c r="AL6" s="147"/>
      <c r="AM6" s="147"/>
      <c r="AN6" s="147"/>
      <c r="AO6" s="147"/>
      <c r="AP6" s="147"/>
      <c r="AQ6" s="147"/>
      <c r="AR6" s="147"/>
      <c r="AS6" s="147"/>
    </row>
    <row r="7" spans="1:49" ht="14.45" customHeight="1" x14ac:dyDescent="0.2"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</row>
    <row r="8" spans="1:49" ht="14.45" customHeight="1" x14ac:dyDescent="0.2">
      <c r="A8" s="147" t="s">
        <v>37</v>
      </c>
      <c r="B8" s="147"/>
      <c r="C8" s="147"/>
      <c r="D8" s="147"/>
      <c r="E8" s="147"/>
      <c r="F8" s="147"/>
      <c r="G8" s="147"/>
      <c r="I8" s="147" t="s">
        <v>38</v>
      </c>
      <c r="J8" s="147"/>
      <c r="K8" s="147"/>
      <c r="M8" s="147" t="s">
        <v>39</v>
      </c>
      <c r="N8" s="147"/>
      <c r="O8" s="147"/>
      <c r="Q8" s="147" t="s">
        <v>40</v>
      </c>
      <c r="R8" s="147"/>
      <c r="S8" s="147"/>
      <c r="T8" s="147"/>
      <c r="U8" s="147"/>
      <c r="W8" s="147" t="s">
        <v>41</v>
      </c>
      <c r="X8" s="147"/>
      <c r="Y8" s="147"/>
      <c r="Z8" s="147"/>
      <c r="AA8" s="147"/>
      <c r="AC8" s="147" t="s">
        <v>38</v>
      </c>
      <c r="AD8" s="147"/>
      <c r="AE8" s="147"/>
      <c r="AF8" s="147"/>
      <c r="AG8" s="147"/>
      <c r="AI8" s="147" t="s">
        <v>39</v>
      </c>
      <c r="AJ8" s="147"/>
      <c r="AK8" s="147"/>
      <c r="AM8" s="147" t="s">
        <v>40</v>
      </c>
      <c r="AN8" s="147"/>
      <c r="AO8" s="147"/>
      <c r="AQ8" s="147" t="s">
        <v>41</v>
      </c>
      <c r="AR8" s="147"/>
      <c r="AS8" s="147"/>
    </row>
    <row r="9" spans="1:49" ht="14.45" customHeight="1" x14ac:dyDescent="0.2">
      <c r="A9" s="146" t="s">
        <v>42</v>
      </c>
      <c r="B9" s="156"/>
      <c r="C9" s="156"/>
      <c r="D9" s="156"/>
      <c r="E9" s="156"/>
      <c r="F9" s="156"/>
      <c r="G9" s="156"/>
      <c r="H9" s="146"/>
      <c r="I9" s="156"/>
      <c r="J9" s="156"/>
      <c r="K9" s="156"/>
      <c r="L9" s="146"/>
      <c r="M9" s="156"/>
      <c r="N9" s="156"/>
      <c r="O9" s="156"/>
      <c r="P9" s="146"/>
      <c r="Q9" s="156"/>
      <c r="R9" s="156"/>
      <c r="S9" s="156"/>
      <c r="T9" s="156"/>
      <c r="U9" s="156"/>
      <c r="V9" s="146"/>
      <c r="W9" s="156"/>
      <c r="X9" s="156"/>
      <c r="Y9" s="156"/>
      <c r="Z9" s="156"/>
      <c r="AA9" s="156"/>
      <c r="AB9" s="146"/>
      <c r="AC9" s="156"/>
      <c r="AD9" s="156"/>
      <c r="AE9" s="156"/>
      <c r="AF9" s="156"/>
      <c r="AG9" s="156"/>
      <c r="AH9" s="146"/>
      <c r="AI9" s="156"/>
      <c r="AJ9" s="156"/>
      <c r="AK9" s="156"/>
      <c r="AL9" s="146"/>
      <c r="AM9" s="156"/>
      <c r="AN9" s="156"/>
      <c r="AO9" s="156"/>
      <c r="AP9" s="146"/>
      <c r="AQ9" s="156"/>
      <c r="AR9" s="156"/>
      <c r="AS9" s="156"/>
      <c r="AT9" s="146"/>
      <c r="AU9" s="146"/>
      <c r="AV9" s="146"/>
      <c r="AW9" s="146"/>
    </row>
    <row r="10" spans="1:49" ht="14.45" customHeight="1" x14ac:dyDescent="0.2">
      <c r="C10" s="147" t="s">
        <v>7</v>
      </c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Y10" s="147" t="s">
        <v>9</v>
      </c>
      <c r="Z10" s="147"/>
      <c r="AA10" s="147"/>
      <c r="AB10" s="147"/>
      <c r="AC10" s="147"/>
      <c r="AD10" s="147"/>
      <c r="AE10" s="147"/>
      <c r="AF10" s="147"/>
      <c r="AG10" s="147"/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</row>
    <row r="11" spans="1:49" ht="14.45" customHeight="1" x14ac:dyDescent="0.2">
      <c r="A11" s="3" t="s">
        <v>37</v>
      </c>
      <c r="C11" s="5" t="s">
        <v>43</v>
      </c>
      <c r="D11" s="4"/>
      <c r="E11" s="5" t="s">
        <v>44</v>
      </c>
      <c r="F11" s="4"/>
      <c r="G11" s="148" t="s">
        <v>45</v>
      </c>
      <c r="H11" s="148"/>
      <c r="I11" s="148"/>
      <c r="J11" s="4"/>
      <c r="K11" s="148" t="s">
        <v>46</v>
      </c>
      <c r="L11" s="148"/>
      <c r="M11" s="148"/>
      <c r="N11" s="4"/>
      <c r="O11" s="148" t="s">
        <v>39</v>
      </c>
      <c r="P11" s="148"/>
      <c r="Q11" s="148"/>
      <c r="R11" s="4"/>
      <c r="S11" s="148" t="s">
        <v>40</v>
      </c>
      <c r="T11" s="148"/>
      <c r="U11" s="148"/>
      <c r="V11" s="148"/>
      <c r="W11" s="148"/>
      <c r="Y11" s="148" t="s">
        <v>43</v>
      </c>
      <c r="Z11" s="148"/>
      <c r="AA11" s="148"/>
      <c r="AB11" s="148"/>
      <c r="AC11" s="148"/>
      <c r="AD11" s="4"/>
      <c r="AE11" s="148" t="s">
        <v>44</v>
      </c>
      <c r="AF11" s="148"/>
      <c r="AG11" s="148"/>
      <c r="AH11" s="148"/>
      <c r="AI11" s="148"/>
      <c r="AJ11" s="4"/>
      <c r="AK11" s="148" t="s">
        <v>45</v>
      </c>
      <c r="AL11" s="148"/>
      <c r="AM11" s="148"/>
      <c r="AN11" s="4"/>
      <c r="AO11" s="148" t="s">
        <v>46</v>
      </c>
      <c r="AP11" s="148"/>
      <c r="AQ11" s="148"/>
      <c r="AR11" s="4"/>
      <c r="AS11" s="148" t="s">
        <v>39</v>
      </c>
      <c r="AT11" s="148"/>
      <c r="AU11" s="4"/>
      <c r="AV11" s="5" t="s">
        <v>40</v>
      </c>
    </row>
    <row r="12" spans="1:49" ht="14.45" customHeight="1" x14ac:dyDescent="0.2">
      <c r="A12" s="146" t="s">
        <v>47</v>
      </c>
      <c r="B12" s="146"/>
      <c r="C12" s="156"/>
      <c r="D12" s="146"/>
      <c r="E12" s="156"/>
      <c r="F12" s="146"/>
      <c r="G12" s="156"/>
      <c r="H12" s="156"/>
      <c r="I12" s="156"/>
      <c r="J12" s="146"/>
      <c r="K12" s="156"/>
      <c r="L12" s="156"/>
      <c r="M12" s="156"/>
      <c r="N12" s="146"/>
      <c r="O12" s="156"/>
      <c r="P12" s="156"/>
      <c r="Q12" s="156"/>
      <c r="R12" s="146"/>
      <c r="S12" s="156"/>
      <c r="T12" s="156"/>
      <c r="U12" s="156"/>
      <c r="V12" s="156"/>
      <c r="W12" s="156"/>
      <c r="X12" s="146"/>
      <c r="Y12" s="156"/>
      <c r="Z12" s="156"/>
      <c r="AA12" s="156"/>
      <c r="AB12" s="156"/>
      <c r="AC12" s="156"/>
      <c r="AD12" s="146"/>
      <c r="AE12" s="156"/>
      <c r="AF12" s="156"/>
      <c r="AG12" s="156"/>
      <c r="AH12" s="156"/>
      <c r="AI12" s="156"/>
      <c r="AJ12" s="146"/>
      <c r="AK12" s="156"/>
      <c r="AL12" s="156"/>
      <c r="AM12" s="156"/>
      <c r="AN12" s="146"/>
      <c r="AO12" s="156"/>
      <c r="AP12" s="156"/>
      <c r="AQ12" s="156"/>
      <c r="AR12" s="146"/>
      <c r="AS12" s="156"/>
      <c r="AT12" s="156"/>
      <c r="AU12" s="146"/>
      <c r="AV12" s="156"/>
      <c r="AW12" s="146"/>
    </row>
    <row r="13" spans="1:49" ht="14.45" customHeight="1" x14ac:dyDescent="0.2">
      <c r="C13" s="147" t="s">
        <v>7</v>
      </c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O13" s="147" t="s">
        <v>9</v>
      </c>
      <c r="P13" s="147"/>
      <c r="Q13" s="147"/>
      <c r="R13" s="147"/>
      <c r="S13" s="147"/>
      <c r="T13" s="147"/>
      <c r="U13" s="147"/>
      <c r="V13" s="147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147"/>
      <c r="AH13" s="147"/>
      <c r="AI13" s="147"/>
    </row>
    <row r="14" spans="1:49" ht="21.75" customHeight="1" x14ac:dyDescent="0.2"/>
    <row r="15" spans="1:49" ht="21.75" customHeight="1" x14ac:dyDescent="0.2"/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</sheetData>
  <mergeCells count="30">
    <mergeCell ref="A12:AW12"/>
    <mergeCell ref="C13:M13"/>
    <mergeCell ref="O13:AI13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144" t="s">
        <v>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</row>
    <row r="2" spans="1:27" ht="21.75" customHeight="1" x14ac:dyDescent="0.2">
      <c r="A2" s="144" t="s">
        <v>1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</row>
    <row r="3" spans="1:27" ht="21.75" customHeight="1" x14ac:dyDescent="0.2">
      <c r="A3" s="144" t="s">
        <v>2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</row>
    <row r="4" spans="1:27" ht="14.45" customHeight="1" x14ac:dyDescent="0.2"/>
    <row r="5" spans="1:27" ht="14.45" customHeight="1" x14ac:dyDescent="0.2">
      <c r="A5" s="2" t="s">
        <v>48</v>
      </c>
      <c r="B5" s="146" t="s">
        <v>49</v>
      </c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6"/>
    </row>
    <row r="6" spans="1:27" ht="14.45" customHeight="1" x14ac:dyDescent="0.2">
      <c r="E6" s="147" t="s">
        <v>7</v>
      </c>
      <c r="F6" s="147"/>
      <c r="G6" s="147"/>
      <c r="H6" s="147"/>
      <c r="I6" s="147"/>
      <c r="K6" s="147" t="s">
        <v>8</v>
      </c>
      <c r="L6" s="147"/>
      <c r="M6" s="147"/>
      <c r="N6" s="147"/>
      <c r="O6" s="147"/>
      <c r="P6" s="147"/>
      <c r="Q6" s="147"/>
      <c r="S6" s="147" t="s">
        <v>9</v>
      </c>
      <c r="T6" s="147"/>
      <c r="U6" s="147"/>
      <c r="V6" s="147"/>
      <c r="W6" s="147"/>
      <c r="X6" s="147"/>
      <c r="Y6" s="147"/>
      <c r="Z6" s="147"/>
      <c r="AA6" s="147"/>
    </row>
    <row r="7" spans="1:27" ht="14.45" customHeight="1" x14ac:dyDescent="0.2">
      <c r="E7" s="4"/>
      <c r="F7" s="4"/>
      <c r="G7" s="4"/>
      <c r="H7" s="4"/>
      <c r="I7" s="4"/>
      <c r="K7" s="148" t="s">
        <v>50</v>
      </c>
      <c r="L7" s="148"/>
      <c r="M7" s="148"/>
      <c r="N7" s="4"/>
      <c r="O7" s="148" t="s">
        <v>51</v>
      </c>
      <c r="P7" s="148"/>
      <c r="Q7" s="148"/>
      <c r="S7" s="4"/>
      <c r="T7" s="4"/>
      <c r="U7" s="4"/>
      <c r="V7" s="4"/>
      <c r="W7" s="4"/>
      <c r="X7" s="4"/>
      <c r="Y7" s="4"/>
      <c r="Z7" s="4"/>
      <c r="AA7" s="4"/>
    </row>
    <row r="8" spans="1:27" ht="14.45" customHeight="1" x14ac:dyDescent="0.2">
      <c r="A8" s="147" t="s">
        <v>52</v>
      </c>
      <c r="B8" s="147"/>
      <c r="D8" s="147" t="s">
        <v>53</v>
      </c>
      <c r="E8" s="147"/>
      <c r="G8" s="3" t="s">
        <v>14</v>
      </c>
      <c r="I8" s="3" t="s">
        <v>15</v>
      </c>
      <c r="K8" s="5" t="s">
        <v>13</v>
      </c>
      <c r="L8" s="4"/>
      <c r="M8" s="5" t="s">
        <v>14</v>
      </c>
      <c r="O8" s="5" t="s">
        <v>13</v>
      </c>
      <c r="P8" s="4"/>
      <c r="Q8" s="5" t="s">
        <v>16</v>
      </c>
      <c r="S8" s="3" t="s">
        <v>13</v>
      </c>
      <c r="U8" s="3" t="s">
        <v>54</v>
      </c>
      <c r="W8" s="3" t="s">
        <v>14</v>
      </c>
      <c r="Y8" s="3" t="s">
        <v>15</v>
      </c>
      <c r="AA8" s="3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/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144" t="s">
        <v>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</row>
    <row r="2" spans="1:38" ht="21.75" customHeight="1" x14ac:dyDescent="0.2">
      <c r="A2" s="144" t="s">
        <v>1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</row>
    <row r="3" spans="1:38" ht="21.75" customHeight="1" x14ac:dyDescent="0.2">
      <c r="A3" s="144" t="s">
        <v>2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4"/>
      <c r="AE3" s="144"/>
      <c r="AF3" s="144"/>
      <c r="AG3" s="144"/>
      <c r="AH3" s="144"/>
      <c r="AI3" s="144"/>
      <c r="AJ3" s="144"/>
      <c r="AK3" s="144"/>
      <c r="AL3" s="144"/>
    </row>
    <row r="4" spans="1:38" ht="14.45" customHeight="1" x14ac:dyDescent="0.2"/>
    <row r="5" spans="1:38" ht="14.45" customHeight="1" x14ac:dyDescent="0.2">
      <c r="A5" s="2" t="s">
        <v>55</v>
      </c>
      <c r="B5" s="146" t="s">
        <v>56</v>
      </c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6"/>
      <c r="AB5" s="146"/>
      <c r="AC5" s="146"/>
      <c r="AD5" s="146"/>
      <c r="AE5" s="146"/>
      <c r="AF5" s="146"/>
      <c r="AG5" s="146"/>
      <c r="AH5" s="146"/>
      <c r="AI5" s="146"/>
      <c r="AJ5" s="146"/>
      <c r="AK5" s="146"/>
      <c r="AL5" s="146"/>
    </row>
    <row r="6" spans="1:38" ht="14.45" customHeight="1" x14ac:dyDescent="0.2">
      <c r="A6" s="147" t="s">
        <v>57</v>
      </c>
      <c r="B6" s="14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 t="s">
        <v>7</v>
      </c>
      <c r="Q6" s="147"/>
      <c r="R6" s="147"/>
      <c r="S6" s="147"/>
      <c r="T6" s="147"/>
      <c r="V6" s="147" t="s">
        <v>8</v>
      </c>
      <c r="W6" s="147"/>
      <c r="X6" s="147"/>
      <c r="Y6" s="147"/>
      <c r="Z6" s="147"/>
      <c r="AA6" s="147"/>
      <c r="AB6" s="147"/>
      <c r="AD6" s="147" t="s">
        <v>9</v>
      </c>
      <c r="AE6" s="147"/>
      <c r="AF6" s="147"/>
      <c r="AG6" s="147"/>
      <c r="AH6" s="147"/>
      <c r="AI6" s="147"/>
      <c r="AJ6" s="147"/>
      <c r="AK6" s="147"/>
      <c r="AL6" s="147"/>
    </row>
    <row r="7" spans="1:38" ht="14.45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V7" s="148" t="s">
        <v>10</v>
      </c>
      <c r="W7" s="148"/>
      <c r="X7" s="148"/>
      <c r="Y7" s="4"/>
      <c r="Z7" s="148" t="s">
        <v>11</v>
      </c>
      <c r="AA7" s="148"/>
      <c r="AB7" s="148"/>
      <c r="AD7" s="4"/>
      <c r="AE7" s="4"/>
      <c r="AF7" s="4"/>
      <c r="AG7" s="4"/>
      <c r="AH7" s="4"/>
      <c r="AI7" s="4"/>
      <c r="AJ7" s="4"/>
      <c r="AK7" s="4"/>
      <c r="AL7" s="4"/>
    </row>
    <row r="8" spans="1:38" ht="14.45" customHeight="1" x14ac:dyDescent="0.2">
      <c r="A8" s="147" t="s">
        <v>58</v>
      </c>
      <c r="B8" s="147"/>
      <c r="D8" s="3" t="s">
        <v>59</v>
      </c>
      <c r="F8" s="3" t="s">
        <v>60</v>
      </c>
      <c r="H8" s="3" t="s">
        <v>61</v>
      </c>
      <c r="J8" s="3" t="s">
        <v>62</v>
      </c>
      <c r="L8" s="3" t="s">
        <v>63</v>
      </c>
      <c r="N8" s="3" t="s">
        <v>41</v>
      </c>
      <c r="P8" s="3" t="s">
        <v>13</v>
      </c>
      <c r="R8" s="3" t="s">
        <v>14</v>
      </c>
      <c r="T8" s="3" t="s">
        <v>15</v>
      </c>
      <c r="V8" s="5" t="s">
        <v>13</v>
      </c>
      <c r="W8" s="4"/>
      <c r="X8" s="5" t="s">
        <v>14</v>
      </c>
      <c r="Z8" s="5" t="s">
        <v>13</v>
      </c>
      <c r="AA8" s="4"/>
      <c r="AB8" s="5" t="s">
        <v>16</v>
      </c>
      <c r="AD8" s="3" t="s">
        <v>13</v>
      </c>
      <c r="AF8" s="3" t="s">
        <v>17</v>
      </c>
      <c r="AH8" s="3" t="s">
        <v>14</v>
      </c>
      <c r="AJ8" s="3" t="s">
        <v>15</v>
      </c>
      <c r="AL8" s="3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/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144" t="s">
        <v>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</row>
    <row r="2" spans="1:13" ht="21.75" customHeight="1" x14ac:dyDescent="0.2">
      <c r="A2" s="144" t="s">
        <v>1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</row>
    <row r="3" spans="1:13" ht="21.75" customHeight="1" x14ac:dyDescent="0.2">
      <c r="A3" s="144" t="s">
        <v>2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</row>
    <row r="4" spans="1:13" ht="14.45" customHeight="1" x14ac:dyDescent="0.2">
      <c r="A4" s="146" t="s">
        <v>64</v>
      </c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</row>
    <row r="5" spans="1:13" ht="14.45" customHeight="1" x14ac:dyDescent="0.2">
      <c r="A5" s="146" t="s">
        <v>65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</row>
    <row r="6" spans="1:13" ht="14.45" customHeight="1" x14ac:dyDescent="0.2"/>
    <row r="7" spans="1:13" ht="14.45" customHeight="1" x14ac:dyDescent="0.2">
      <c r="C7" s="147" t="s">
        <v>9</v>
      </c>
      <c r="D7" s="147"/>
      <c r="E7" s="147"/>
      <c r="F7" s="147"/>
      <c r="G7" s="147"/>
      <c r="H7" s="147"/>
      <c r="I7" s="147"/>
      <c r="J7" s="147"/>
      <c r="K7" s="147"/>
      <c r="L7" s="147"/>
      <c r="M7" s="147"/>
    </row>
    <row r="8" spans="1:13" ht="14.45" customHeight="1" x14ac:dyDescent="0.2">
      <c r="A8" s="3" t="s">
        <v>66</v>
      </c>
      <c r="C8" s="5" t="s">
        <v>13</v>
      </c>
      <c r="D8" s="4"/>
      <c r="E8" s="5" t="s">
        <v>67</v>
      </c>
      <c r="F8" s="4"/>
      <c r="G8" s="5" t="s">
        <v>68</v>
      </c>
      <c r="H8" s="4"/>
      <c r="I8" s="5" t="s">
        <v>69</v>
      </c>
      <c r="J8" s="4"/>
      <c r="K8" s="5" t="s">
        <v>70</v>
      </c>
      <c r="L8" s="4"/>
      <c r="M8" s="5" t="s">
        <v>71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7"/>
  <sheetViews>
    <sheetView rightToLeft="1" workbookViewId="0">
      <selection activeCell="A11" sqref="A11:B15"/>
    </sheetView>
  </sheetViews>
  <sheetFormatPr defaultRowHeight="12.75" x14ac:dyDescent="0.2"/>
  <cols>
    <col min="1" max="1" width="5.140625" customWidth="1"/>
    <col min="2" max="2" width="45" customWidth="1"/>
    <col min="3" max="3" width="1.28515625" customWidth="1"/>
    <col min="4" max="4" width="14.28515625" customWidth="1"/>
    <col min="5" max="5" width="1.28515625" customWidth="1"/>
    <col min="6" max="6" width="17.85546875" bestFit="1" customWidth="1"/>
    <col min="7" max="7" width="1.28515625" customWidth="1"/>
    <col min="8" max="8" width="17.5703125" bestFit="1" customWidth="1"/>
    <col min="9" max="9" width="1.28515625" customWidth="1"/>
    <col min="10" max="10" width="16.140625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144" t="s">
        <v>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</row>
    <row r="2" spans="1:12" ht="21.75" customHeight="1" x14ac:dyDescent="0.2">
      <c r="A2" s="144" t="s">
        <v>1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</row>
    <row r="3" spans="1:12" ht="21.75" customHeight="1" x14ac:dyDescent="0.2">
      <c r="A3" s="144" t="s">
        <v>2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</row>
    <row r="4" spans="1:12" ht="14.45" customHeight="1" x14ac:dyDescent="0.2"/>
    <row r="5" spans="1:12" ht="14.45" customHeight="1" x14ac:dyDescent="0.2"/>
    <row r="6" spans="1:12" ht="14.45" customHeight="1" x14ac:dyDescent="0.2"/>
    <row r="7" spans="1:12" ht="26.25" customHeight="1" x14ac:dyDescent="0.2">
      <c r="A7" s="2" t="s">
        <v>72</v>
      </c>
      <c r="B7" s="146" t="s">
        <v>73</v>
      </c>
      <c r="C7" s="146"/>
      <c r="D7" s="146"/>
      <c r="E7" s="146"/>
      <c r="F7" s="146"/>
      <c r="G7" s="146"/>
      <c r="H7" s="146"/>
      <c r="I7" s="146"/>
      <c r="J7" s="146"/>
      <c r="K7" s="146"/>
      <c r="L7" s="146"/>
    </row>
    <row r="8" spans="1:12" ht="26.25" customHeight="1" x14ac:dyDescent="0.2">
      <c r="D8" s="3" t="s">
        <v>7</v>
      </c>
      <c r="F8" s="147" t="s">
        <v>8</v>
      </c>
      <c r="G8" s="147"/>
      <c r="H8" s="147"/>
      <c r="J8" s="3" t="s">
        <v>9</v>
      </c>
    </row>
    <row r="9" spans="1:12" ht="26.25" customHeight="1" x14ac:dyDescent="0.2">
      <c r="D9" s="4"/>
      <c r="F9" s="4"/>
      <c r="G9" s="4"/>
      <c r="H9" s="4"/>
      <c r="J9" s="4"/>
    </row>
    <row r="10" spans="1:12" ht="26.25" customHeight="1" x14ac:dyDescent="0.2">
      <c r="A10" s="147" t="s">
        <v>74</v>
      </c>
      <c r="B10" s="147"/>
      <c r="D10" s="3" t="s">
        <v>75</v>
      </c>
      <c r="F10" s="3" t="s">
        <v>76</v>
      </c>
      <c r="H10" s="3" t="s">
        <v>77</v>
      </c>
      <c r="J10" s="3" t="s">
        <v>75</v>
      </c>
      <c r="L10" s="3" t="s">
        <v>18</v>
      </c>
    </row>
    <row r="11" spans="1:12" ht="26.25" customHeight="1" x14ac:dyDescent="0.2">
      <c r="A11" s="158"/>
      <c r="B11" s="158"/>
      <c r="D11" s="7">
        <v>244699</v>
      </c>
      <c r="F11" s="7">
        <v>2365200000</v>
      </c>
      <c r="H11" s="7">
        <v>2000375000</v>
      </c>
      <c r="J11" s="7">
        <v>365069699</v>
      </c>
      <c r="L11" s="8" t="s">
        <v>78</v>
      </c>
    </row>
    <row r="12" spans="1:12" ht="26.25" customHeight="1" x14ac:dyDescent="0.2">
      <c r="A12" s="159"/>
      <c r="B12" s="159"/>
      <c r="D12" s="10">
        <v>258649781</v>
      </c>
      <c r="F12" s="10">
        <v>669458004196</v>
      </c>
      <c r="H12" s="10">
        <v>669641075952</v>
      </c>
      <c r="J12" s="10">
        <v>75578025</v>
      </c>
      <c r="L12" s="11" t="s">
        <v>79</v>
      </c>
    </row>
    <row r="13" spans="1:12" ht="26.25" customHeight="1" x14ac:dyDescent="0.2">
      <c r="A13" s="159"/>
      <c r="B13" s="159"/>
      <c r="D13" s="10">
        <v>91726208</v>
      </c>
      <c r="F13" s="10">
        <v>389950313156</v>
      </c>
      <c r="H13" s="10">
        <v>390001125000</v>
      </c>
      <c r="J13" s="10">
        <v>40914364</v>
      </c>
      <c r="L13" s="11" t="s">
        <v>79</v>
      </c>
    </row>
    <row r="14" spans="1:12" ht="26.25" customHeight="1" x14ac:dyDescent="0.2">
      <c r="A14" s="159"/>
      <c r="B14" s="159"/>
      <c r="D14" s="10">
        <v>407500</v>
      </c>
      <c r="F14" s="10">
        <v>0</v>
      </c>
      <c r="H14" s="10">
        <v>0</v>
      </c>
      <c r="J14" s="10">
        <v>407500</v>
      </c>
      <c r="L14" s="11" t="s">
        <v>79</v>
      </c>
    </row>
    <row r="15" spans="1:12" ht="26.25" customHeight="1" x14ac:dyDescent="0.2">
      <c r="A15" s="157"/>
      <c r="B15" s="157"/>
      <c r="D15" s="13">
        <v>0</v>
      </c>
      <c r="F15" s="13">
        <v>387800000000</v>
      </c>
      <c r="H15" s="13">
        <v>0</v>
      </c>
      <c r="J15" s="13">
        <v>387800000000</v>
      </c>
      <c r="L15" s="14" t="s">
        <v>80</v>
      </c>
    </row>
    <row r="16" spans="1:12" ht="26.25" customHeight="1" thickBot="1" x14ac:dyDescent="0.25">
      <c r="A16" s="155" t="s">
        <v>35</v>
      </c>
      <c r="B16" s="155"/>
      <c r="D16" s="16">
        <f>SUM(D11:D15)</f>
        <v>351028188</v>
      </c>
      <c r="E16" s="16">
        <f t="shared" ref="E16:K16" si="0">SUM(E11:E15)</f>
        <v>0</v>
      </c>
      <c r="F16" s="16">
        <f t="shared" si="0"/>
        <v>1449573517352</v>
      </c>
      <c r="G16" s="16">
        <f t="shared" si="0"/>
        <v>0</v>
      </c>
      <c r="H16" s="16">
        <f t="shared" si="0"/>
        <v>1061642575952</v>
      </c>
      <c r="I16" s="16">
        <f t="shared" si="0"/>
        <v>0</v>
      </c>
      <c r="J16" s="16">
        <f t="shared" si="0"/>
        <v>388281969588</v>
      </c>
      <c r="K16" s="16">
        <f t="shared" si="0"/>
        <v>0</v>
      </c>
      <c r="L16" s="17">
        <v>0</v>
      </c>
    </row>
    <row r="17" ht="13.5" thickTop="1" x14ac:dyDescent="0.2"/>
  </sheetData>
  <mergeCells count="12">
    <mergeCell ref="A15:B15"/>
    <mergeCell ref="A16:B16"/>
    <mergeCell ref="A10:B10"/>
    <mergeCell ref="A11:B11"/>
    <mergeCell ref="A12:B12"/>
    <mergeCell ref="A13:B13"/>
    <mergeCell ref="A14:B14"/>
    <mergeCell ref="A1:L1"/>
    <mergeCell ref="A2:L2"/>
    <mergeCell ref="A3:L3"/>
    <mergeCell ref="B7:L7"/>
    <mergeCell ref="F8:H8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37895-9A5D-4EC2-8EE4-FB9020D3FF4B}">
  <sheetPr>
    <pageSetUpPr fitToPage="1"/>
  </sheetPr>
  <dimension ref="A1:O19"/>
  <sheetViews>
    <sheetView rightToLeft="1" view="pageBreakPreview" zoomScaleNormal="100" zoomScaleSheetLayoutView="100" workbookViewId="0">
      <selection activeCell="A11" sqref="A11:B11"/>
    </sheetView>
  </sheetViews>
  <sheetFormatPr defaultRowHeight="15.75" x14ac:dyDescent="0.25"/>
  <cols>
    <col min="1" max="1" width="5.140625" style="107" customWidth="1"/>
    <col min="2" max="2" width="16.85546875" style="107" customWidth="1"/>
    <col min="3" max="3" width="1.28515625" style="107" customWidth="1"/>
    <col min="4" max="4" width="16.28515625" style="107" bestFit="1" customWidth="1"/>
    <col min="5" max="5" width="1.28515625" style="107" customWidth="1"/>
    <col min="6" max="6" width="21.7109375" style="107" bestFit="1" customWidth="1"/>
    <col min="7" max="7" width="1.28515625" style="107" customWidth="1"/>
    <col min="8" max="8" width="20.42578125" style="107" bestFit="1" customWidth="1"/>
    <col min="9" max="9" width="1.28515625" style="107" customWidth="1"/>
    <col min="10" max="10" width="20.28515625" style="107" bestFit="1" customWidth="1"/>
    <col min="11" max="11" width="1.28515625" style="107" customWidth="1"/>
    <col min="12" max="12" width="21.85546875" style="107" customWidth="1"/>
    <col min="13" max="13" width="5.140625" style="107" customWidth="1"/>
    <col min="14" max="14" width="9.140625" style="107"/>
    <col min="15" max="15" width="23.140625" style="107" bestFit="1" customWidth="1"/>
    <col min="16" max="16384" width="9.140625" style="107"/>
  </cols>
  <sheetData>
    <row r="1" spans="1:15" ht="29.1" customHeight="1" x14ac:dyDescent="0.25">
      <c r="A1" s="163" t="s">
        <v>0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</row>
    <row r="2" spans="1:15" ht="21.75" customHeight="1" x14ac:dyDescent="0.25">
      <c r="A2" s="163" t="s">
        <v>201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</row>
    <row r="3" spans="1:15" ht="21.75" customHeight="1" x14ac:dyDescent="0.25">
      <c r="A3" s="163" t="s">
        <v>2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</row>
    <row r="4" spans="1:15" ht="21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</row>
    <row r="5" spans="1:15" ht="21" x14ac:dyDescent="0.25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</row>
    <row r="6" spans="1:15" ht="21" x14ac:dyDescent="0.25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</row>
    <row r="8" spans="1:15" ht="21" x14ac:dyDescent="0.25">
      <c r="A8" s="108" t="s">
        <v>72</v>
      </c>
      <c r="B8" s="164" t="s">
        <v>73</v>
      </c>
      <c r="C8" s="164"/>
      <c r="D8" s="164"/>
      <c r="E8" s="164"/>
      <c r="F8" s="164"/>
      <c r="G8" s="164"/>
      <c r="H8" s="164"/>
      <c r="I8" s="164"/>
      <c r="J8" s="164"/>
      <c r="K8" s="164"/>
      <c r="L8" s="164"/>
      <c r="O8" s="117"/>
    </row>
    <row r="9" spans="1:15" ht="21" x14ac:dyDescent="0.25">
      <c r="D9" s="36" t="s">
        <v>7</v>
      </c>
      <c r="E9" s="109"/>
      <c r="F9" s="160" t="s">
        <v>8</v>
      </c>
      <c r="G9" s="160"/>
      <c r="H9" s="160"/>
      <c r="I9" s="109"/>
      <c r="J9" s="165" t="s">
        <v>9</v>
      </c>
      <c r="K9" s="165"/>
      <c r="L9" s="165"/>
      <c r="O9" s="116" t="str">
        <f>سهام!AE6</f>
        <v>جمع سرمایه‌گذاری‌ها و دارایی‌ها</v>
      </c>
    </row>
    <row r="10" spans="1:15" ht="21" x14ac:dyDescent="0.25">
      <c r="D10" s="110"/>
      <c r="F10" s="110"/>
      <c r="G10" s="110"/>
      <c r="H10" s="110"/>
      <c r="O10" s="118">
        <f>سهام!AE7</f>
        <v>5620628755889</v>
      </c>
    </row>
    <row r="11" spans="1:15" ht="21" x14ac:dyDescent="0.25">
      <c r="A11" s="160"/>
      <c r="B11" s="160"/>
      <c r="D11" s="36" t="s">
        <v>75</v>
      </c>
      <c r="F11" s="36" t="s">
        <v>76</v>
      </c>
      <c r="H11" s="36" t="s">
        <v>77</v>
      </c>
      <c r="J11" s="36" t="s">
        <v>75</v>
      </c>
      <c r="L11" s="36" t="s">
        <v>18</v>
      </c>
      <c r="O11" s="116"/>
    </row>
    <row r="12" spans="1:15" ht="21" x14ac:dyDescent="0.25">
      <c r="A12" s="161" t="s">
        <v>202</v>
      </c>
      <c r="B12" s="161"/>
      <c r="D12" s="100">
        <v>351028188</v>
      </c>
      <c r="E12" s="111">
        <v>0</v>
      </c>
      <c r="F12" s="100">
        <v>1449573517352</v>
      </c>
      <c r="G12" s="112">
        <v>0</v>
      </c>
      <c r="H12" s="100">
        <v>1061642575952</v>
      </c>
      <c r="I12" s="119">
        <v>0</v>
      </c>
      <c r="J12" s="100">
        <v>388281969588</v>
      </c>
      <c r="K12" s="111"/>
      <c r="L12" s="88">
        <f>J12/$O$10</f>
        <v>6.9081589703141044E-2</v>
      </c>
    </row>
    <row r="13" spans="1:15" ht="21.75" thickBot="1" x14ac:dyDescent="0.6">
      <c r="A13" s="162" t="s">
        <v>35</v>
      </c>
      <c r="B13" s="162"/>
      <c r="D13" s="101">
        <f>SUM(D12:D12)</f>
        <v>351028188</v>
      </c>
      <c r="E13" s="111"/>
      <c r="F13" s="102">
        <f>SUM(F12:F12)</f>
        <v>1449573517352</v>
      </c>
      <c r="G13" s="112"/>
      <c r="H13" s="102">
        <f>SUM(H12:H12)</f>
        <v>1061642575952</v>
      </c>
      <c r="I13" s="120"/>
      <c r="J13" s="102">
        <f>SUM(J12:J12)</f>
        <v>388281969588</v>
      </c>
      <c r="K13" s="111"/>
      <c r="L13" s="103">
        <f>SUM(L12)</f>
        <v>6.9081589703141044E-2</v>
      </c>
      <c r="O13" s="113"/>
    </row>
    <row r="14" spans="1:15" ht="14.45" customHeight="1" thickTop="1" x14ac:dyDescent="0.55000000000000004">
      <c r="A14" s="38"/>
      <c r="B14" s="38"/>
      <c r="D14" s="104"/>
      <c r="E14" s="114"/>
      <c r="F14" s="104"/>
      <c r="G14" s="114"/>
      <c r="H14" s="104"/>
      <c r="I14" s="114"/>
      <c r="J14" s="104"/>
      <c r="K14" s="114"/>
      <c r="L14" s="104"/>
      <c r="O14" s="113"/>
    </row>
    <row r="15" spans="1:15" ht="14.45" customHeight="1" x14ac:dyDescent="0.55000000000000004">
      <c r="A15" s="38"/>
      <c r="B15" s="38"/>
      <c r="D15" s="105"/>
      <c r="E15" s="105"/>
      <c r="F15" s="105"/>
      <c r="G15" s="105"/>
      <c r="H15" s="105"/>
      <c r="I15" s="105"/>
      <c r="J15" s="105"/>
      <c r="K15" s="105"/>
      <c r="L15" s="105"/>
      <c r="O15" s="113"/>
    </row>
    <row r="16" spans="1:15" ht="14.45" customHeight="1" x14ac:dyDescent="0.55000000000000004">
      <c r="A16" s="38"/>
      <c r="B16" s="38"/>
      <c r="D16" s="104"/>
      <c r="E16" s="114"/>
      <c r="F16" s="104"/>
      <c r="G16" s="114"/>
      <c r="H16" s="104"/>
      <c r="I16" s="114"/>
      <c r="J16" s="104"/>
      <c r="K16" s="114"/>
      <c r="L16" s="104"/>
      <c r="O16" s="113"/>
    </row>
    <row r="17" spans="1:15" ht="14.45" customHeight="1" x14ac:dyDescent="0.55000000000000004">
      <c r="A17" s="38"/>
      <c r="B17" s="38"/>
      <c r="D17" s="106"/>
      <c r="E17" s="106"/>
      <c r="F17" s="106"/>
      <c r="G17" s="106"/>
      <c r="H17" s="106"/>
      <c r="I17" s="106"/>
      <c r="J17" s="106"/>
      <c r="K17" s="114"/>
      <c r="L17" s="104"/>
      <c r="O17" s="113"/>
    </row>
    <row r="18" spans="1:15" x14ac:dyDescent="0.25">
      <c r="D18" s="114"/>
      <c r="E18" s="114"/>
      <c r="F18" s="114"/>
      <c r="G18" s="114"/>
      <c r="H18" s="114"/>
      <c r="I18" s="114"/>
      <c r="J18" s="114"/>
      <c r="K18" s="114"/>
      <c r="L18" s="114"/>
    </row>
    <row r="19" spans="1:15" x14ac:dyDescent="0.25">
      <c r="D19" s="115"/>
      <c r="E19" s="114"/>
      <c r="F19" s="114"/>
      <c r="G19" s="114"/>
      <c r="H19" s="114"/>
      <c r="I19" s="114"/>
      <c r="J19" s="114"/>
      <c r="K19" s="114"/>
      <c r="L19" s="114"/>
    </row>
  </sheetData>
  <mergeCells count="9">
    <mergeCell ref="A11:B11"/>
    <mergeCell ref="A12:B12"/>
    <mergeCell ref="A13:B13"/>
    <mergeCell ref="A1:L1"/>
    <mergeCell ref="A2:L2"/>
    <mergeCell ref="A3:L3"/>
    <mergeCell ref="B8:L8"/>
    <mergeCell ref="F9:H9"/>
    <mergeCell ref="J9:L9"/>
  </mergeCells>
  <pageMargins left="0.39" right="0.39" top="0.39" bottom="0.39" header="0" footer="0"/>
  <pageSetup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20"/>
  <sheetViews>
    <sheetView rightToLeft="1" view="pageBreakPreview" topLeftCell="A2" zoomScaleNormal="100" zoomScaleSheetLayoutView="100" workbookViewId="0">
      <selection activeCell="A9" sqref="A9:B9"/>
    </sheetView>
  </sheetViews>
  <sheetFormatPr defaultRowHeight="12.75" x14ac:dyDescent="0.2"/>
  <cols>
    <col min="1" max="1" width="2.5703125" customWidth="1"/>
    <col min="2" max="2" width="5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  <col min="14" max="14" width="22" bestFit="1" customWidth="1"/>
  </cols>
  <sheetData>
    <row r="1" spans="1:14" ht="29.1" customHeight="1" x14ac:dyDescent="0.2">
      <c r="A1" s="144" t="s">
        <v>0</v>
      </c>
      <c r="B1" s="144"/>
      <c r="C1" s="144"/>
      <c r="D1" s="144"/>
      <c r="E1" s="144"/>
      <c r="F1" s="144"/>
      <c r="G1" s="144"/>
      <c r="H1" s="144"/>
      <c r="I1" s="144"/>
      <c r="J1" s="144"/>
    </row>
    <row r="2" spans="1:14" ht="21.75" customHeight="1" x14ac:dyDescent="0.2">
      <c r="A2" s="144" t="s">
        <v>81</v>
      </c>
      <c r="B2" s="144"/>
      <c r="C2" s="144"/>
      <c r="D2" s="144"/>
      <c r="E2" s="144"/>
      <c r="F2" s="144"/>
      <c r="G2" s="144"/>
      <c r="H2" s="144"/>
      <c r="I2" s="144"/>
      <c r="J2" s="144"/>
    </row>
    <row r="3" spans="1:14" ht="21.75" customHeight="1" x14ac:dyDescent="0.2">
      <c r="A3" s="144" t="s">
        <v>2</v>
      </c>
      <c r="B3" s="144"/>
      <c r="C3" s="144"/>
      <c r="D3" s="144"/>
      <c r="E3" s="144"/>
      <c r="F3" s="144"/>
      <c r="G3" s="144"/>
      <c r="H3" s="144"/>
      <c r="I3" s="144"/>
      <c r="J3" s="144"/>
    </row>
    <row r="4" spans="1:14" ht="14.45" customHeight="1" x14ac:dyDescent="0.2"/>
    <row r="5" spans="1:14" ht="14.45" customHeight="1" x14ac:dyDescent="0.2"/>
    <row r="6" spans="1:14" s="46" customFormat="1" ht="14.45" customHeight="1" x14ac:dyDescent="0.2">
      <c r="N6" s="121"/>
    </row>
    <row r="7" spans="1:14" s="46" customFormat="1" ht="29.1" customHeight="1" x14ac:dyDescent="0.2">
      <c r="A7" s="47" t="s">
        <v>82</v>
      </c>
      <c r="B7" s="146" t="s">
        <v>83</v>
      </c>
      <c r="C7" s="146"/>
      <c r="D7" s="146"/>
      <c r="E7" s="146"/>
      <c r="F7" s="146"/>
      <c r="G7" s="146"/>
      <c r="H7" s="146"/>
      <c r="I7" s="146"/>
      <c r="J7" s="146"/>
      <c r="N7" s="122" t="str">
        <f>سهام!AE6</f>
        <v>جمع سرمایه‌گذاری‌ها و دارایی‌ها</v>
      </c>
    </row>
    <row r="8" spans="1:14" s="46" customFormat="1" ht="27" customHeight="1" x14ac:dyDescent="0.2">
      <c r="N8" s="122">
        <f>سهام!AE7</f>
        <v>5620628755889</v>
      </c>
    </row>
    <row r="9" spans="1:14" s="46" customFormat="1" ht="27" customHeight="1" x14ac:dyDescent="0.2">
      <c r="A9" s="147" t="s">
        <v>84</v>
      </c>
      <c r="B9" s="147"/>
      <c r="D9" s="3" t="s">
        <v>85</v>
      </c>
      <c r="F9" s="3" t="s">
        <v>75</v>
      </c>
      <c r="H9" s="3" t="s">
        <v>86</v>
      </c>
      <c r="J9" s="3" t="s">
        <v>87</v>
      </c>
      <c r="N9" s="121"/>
    </row>
    <row r="10" spans="1:14" s="46" customFormat="1" ht="27" customHeight="1" x14ac:dyDescent="0.2">
      <c r="A10" s="166" t="s">
        <v>88</v>
      </c>
      <c r="B10" s="166"/>
      <c r="D10" s="19" t="s">
        <v>89</v>
      </c>
      <c r="F10" s="28">
        <f>'درآمد سرمایه گذاری در سهام'!J45</f>
        <v>1165618925236</v>
      </c>
      <c r="H10" s="87">
        <f>F10/$F$13</f>
        <v>0.99653843875229031</v>
      </c>
      <c r="J10" s="35">
        <f>F10/$N$8</f>
        <v>0.20738230113752409</v>
      </c>
    </row>
    <row r="11" spans="1:14" s="46" customFormat="1" ht="27" customHeight="1" x14ac:dyDescent="0.2">
      <c r="A11" s="167" t="s">
        <v>92</v>
      </c>
      <c r="B11" s="167"/>
      <c r="D11" s="48" t="s">
        <v>90</v>
      </c>
      <c r="F11" s="29">
        <v>2305991599</v>
      </c>
      <c r="H11" s="88">
        <f>F11/$F$13</f>
        <v>1.9714927564152968E-3</v>
      </c>
      <c r="J11" s="35">
        <f>F11/$N$8</f>
        <v>4.1027288923572883E-4</v>
      </c>
    </row>
    <row r="12" spans="1:14" s="46" customFormat="1" ht="27" customHeight="1" x14ac:dyDescent="0.2">
      <c r="A12" s="168" t="s">
        <v>93</v>
      </c>
      <c r="B12" s="168"/>
      <c r="D12" s="48" t="s">
        <v>91</v>
      </c>
      <c r="F12" s="31">
        <f>'سایر درآمدها'!D13</f>
        <v>1742885137</v>
      </c>
      <c r="H12" s="88">
        <f>F12/$F$13</f>
        <v>1.4900684912943528E-3</v>
      </c>
      <c r="J12" s="35">
        <f>F12/$N$8</f>
        <v>3.1008721847602841E-4</v>
      </c>
    </row>
    <row r="13" spans="1:14" s="46" customFormat="1" ht="27" customHeight="1" x14ac:dyDescent="0.2">
      <c r="A13" s="155" t="s">
        <v>35</v>
      </c>
      <c r="B13" s="155"/>
      <c r="D13" s="32"/>
      <c r="F13" s="32">
        <f>SUM(F10:F12)</f>
        <v>1169667801972</v>
      </c>
      <c r="H13" s="84">
        <f>SUM(H10:H12)</f>
        <v>1</v>
      </c>
      <c r="J13" s="85">
        <f>SUM(J10:J12)</f>
        <v>0.20810266124523585</v>
      </c>
      <c r="N13" s="83"/>
    </row>
    <row r="14" spans="1:14" s="46" customFormat="1" ht="15.75" x14ac:dyDescent="0.2"/>
    <row r="15" spans="1:14" s="46" customFormat="1" ht="15.75" x14ac:dyDescent="0.2"/>
    <row r="16" spans="1:14" s="46" customFormat="1" ht="15.75" x14ac:dyDescent="0.2"/>
    <row r="17" s="46" customFormat="1" ht="15.75" x14ac:dyDescent="0.2"/>
    <row r="18" s="46" customFormat="1" ht="15.75" x14ac:dyDescent="0.2"/>
    <row r="19" s="46" customFormat="1" ht="15.75" x14ac:dyDescent="0.2"/>
    <row r="20" s="46" customFormat="1" ht="15.75" x14ac:dyDescent="0.2"/>
  </sheetData>
  <mergeCells count="9">
    <mergeCell ref="A13:B13"/>
    <mergeCell ref="A10:B10"/>
    <mergeCell ref="A11:B11"/>
    <mergeCell ref="A12:B12"/>
    <mergeCell ref="A1:J1"/>
    <mergeCell ref="A2:J2"/>
    <mergeCell ref="A3:J3"/>
    <mergeCell ref="B7:J7"/>
    <mergeCell ref="A9:B9"/>
  </mergeCells>
  <pageMargins left="0.39" right="0.39" top="0.39" bottom="0.39" header="0" footer="0"/>
  <pageSetup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E50"/>
  <sheetViews>
    <sheetView rightToLeft="1" view="pageBreakPreview" zoomScale="55" zoomScaleNormal="70" zoomScaleSheetLayoutView="55" workbookViewId="0">
      <selection activeCell="A10" sqref="A10:B10"/>
    </sheetView>
  </sheetViews>
  <sheetFormatPr defaultRowHeight="21" x14ac:dyDescent="0.2"/>
  <cols>
    <col min="1" max="1" width="5.140625" customWidth="1"/>
    <col min="2" max="2" width="29.7109375" customWidth="1"/>
    <col min="3" max="3" width="1.28515625" customWidth="1"/>
    <col min="4" max="4" width="14.85546875" bestFit="1" customWidth="1"/>
    <col min="5" max="5" width="1.28515625" customWidth="1"/>
    <col min="6" max="6" width="17.28515625" bestFit="1" customWidth="1"/>
    <col min="7" max="7" width="1.28515625" customWidth="1"/>
    <col min="8" max="8" width="18.42578125" bestFit="1" customWidth="1"/>
    <col min="9" max="9" width="1.28515625" customWidth="1"/>
    <col min="10" max="10" width="18.42578125" bestFit="1" customWidth="1"/>
    <col min="11" max="11" width="1.28515625" customWidth="1"/>
    <col min="12" max="12" width="18" bestFit="1" customWidth="1"/>
    <col min="13" max="13" width="1.28515625" customWidth="1"/>
    <col min="14" max="14" width="18" bestFit="1" customWidth="1"/>
    <col min="15" max="16" width="1.28515625" customWidth="1"/>
    <col min="17" max="17" width="19.7109375" bestFit="1" customWidth="1"/>
    <col min="18" max="18" width="1.28515625" customWidth="1"/>
    <col min="19" max="19" width="19.140625" bestFit="1" customWidth="1"/>
    <col min="20" max="20" width="1.28515625" customWidth="1"/>
    <col min="21" max="21" width="18.85546875" bestFit="1" customWidth="1"/>
    <col min="22" max="22" width="1.28515625" customWidth="1"/>
    <col min="23" max="23" width="18" bestFit="1" customWidth="1"/>
    <col min="24" max="24" width="0.28515625" customWidth="1"/>
    <col min="28" max="28" width="18.85546875" style="123" bestFit="1" customWidth="1"/>
    <col min="29" max="29" width="9.42578125" style="124" bestFit="1" customWidth="1"/>
    <col min="30" max="30" width="18.85546875" style="125" bestFit="1" customWidth="1"/>
    <col min="31" max="31" width="9.140625" style="123"/>
  </cols>
  <sheetData>
    <row r="1" spans="1:31" ht="29.1" customHeight="1" x14ac:dyDescent="0.2">
      <c r="A1" s="144" t="s">
        <v>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</row>
    <row r="2" spans="1:31" ht="21.75" customHeight="1" x14ac:dyDescent="0.2">
      <c r="A2" s="144" t="s">
        <v>81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</row>
    <row r="3" spans="1:31" ht="21.75" customHeight="1" x14ac:dyDescent="0.2">
      <c r="A3" s="144" t="s">
        <v>2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</row>
    <row r="4" spans="1:31" ht="14.45" customHeight="1" x14ac:dyDescent="0.2"/>
    <row r="5" spans="1:31" s="25" customFormat="1" ht="20.25" customHeight="1" x14ac:dyDescent="0.2">
      <c r="A5" s="2" t="s">
        <v>94</v>
      </c>
      <c r="B5" s="146" t="s">
        <v>95</v>
      </c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AB5" s="126"/>
      <c r="AC5" s="127"/>
      <c r="AD5" s="125"/>
      <c r="AE5" s="126"/>
    </row>
    <row r="6" spans="1:31" s="25" customFormat="1" ht="20.2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AB6" s="126"/>
      <c r="AC6" s="127"/>
      <c r="AD6" s="125"/>
      <c r="AE6" s="126"/>
    </row>
    <row r="7" spans="1:31" s="25" customFormat="1" ht="40.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AB7" s="126"/>
      <c r="AC7" s="127"/>
      <c r="AD7" s="125"/>
      <c r="AE7" s="126"/>
    </row>
    <row r="8" spans="1:31" s="25" customFormat="1" ht="40.5" customHeight="1" x14ac:dyDescent="0.2">
      <c r="D8" s="147" t="s">
        <v>96</v>
      </c>
      <c r="E8" s="147"/>
      <c r="F8" s="147"/>
      <c r="G8" s="147"/>
      <c r="H8" s="147"/>
      <c r="I8" s="147"/>
      <c r="J8" s="147"/>
      <c r="K8" s="147"/>
      <c r="L8" s="147"/>
      <c r="M8" s="26"/>
      <c r="N8" s="147" t="s">
        <v>97</v>
      </c>
      <c r="O8" s="147"/>
      <c r="P8" s="147"/>
      <c r="Q8" s="147"/>
      <c r="R8" s="147"/>
      <c r="S8" s="147"/>
      <c r="T8" s="147"/>
      <c r="U8" s="147"/>
      <c r="V8" s="147"/>
      <c r="W8" s="147"/>
      <c r="AB8" s="126"/>
      <c r="AC8" s="127"/>
      <c r="AD8" s="125"/>
      <c r="AE8" s="126"/>
    </row>
    <row r="9" spans="1:31" s="25" customFormat="1" ht="40.5" customHeight="1" x14ac:dyDescent="0.2">
      <c r="D9" s="27"/>
      <c r="E9" s="27"/>
      <c r="F9" s="27"/>
      <c r="G9" s="27"/>
      <c r="H9" s="27"/>
      <c r="I9" s="27"/>
      <c r="J9" s="148" t="s">
        <v>35</v>
      </c>
      <c r="K9" s="148"/>
      <c r="L9" s="148"/>
      <c r="M9" s="26"/>
      <c r="N9" s="27"/>
      <c r="O9" s="27"/>
      <c r="P9" s="27"/>
      <c r="Q9" s="27"/>
      <c r="R9" s="27"/>
      <c r="S9" s="27"/>
      <c r="T9" s="27"/>
      <c r="U9" s="148" t="s">
        <v>35</v>
      </c>
      <c r="V9" s="148"/>
      <c r="W9" s="148"/>
      <c r="AB9" s="126"/>
      <c r="AC9" s="127"/>
      <c r="AD9" s="125"/>
      <c r="AE9" s="126"/>
    </row>
    <row r="10" spans="1:31" s="25" customFormat="1" ht="40.5" customHeight="1" x14ac:dyDescent="0.2">
      <c r="A10" s="147" t="s">
        <v>98</v>
      </c>
      <c r="B10" s="147"/>
      <c r="D10" s="3" t="s">
        <v>99</v>
      </c>
      <c r="E10" s="26"/>
      <c r="F10" s="3" t="s">
        <v>100</v>
      </c>
      <c r="G10" s="26"/>
      <c r="H10" s="3" t="s">
        <v>101</v>
      </c>
      <c r="I10" s="26"/>
      <c r="J10" s="5" t="s">
        <v>75</v>
      </c>
      <c r="K10" s="27"/>
      <c r="L10" s="5" t="s">
        <v>86</v>
      </c>
      <c r="M10" s="26"/>
      <c r="N10" s="3" t="s">
        <v>99</v>
      </c>
      <c r="O10" s="26"/>
      <c r="P10" s="147" t="s">
        <v>100</v>
      </c>
      <c r="Q10" s="147"/>
      <c r="R10" s="26"/>
      <c r="S10" s="3" t="s">
        <v>101</v>
      </c>
      <c r="T10" s="26"/>
      <c r="U10" s="5" t="s">
        <v>75</v>
      </c>
      <c r="V10" s="27"/>
      <c r="W10" s="5" t="s">
        <v>86</v>
      </c>
      <c r="AB10" s="126"/>
      <c r="AC10" s="127"/>
      <c r="AD10" s="125"/>
      <c r="AE10" s="126"/>
    </row>
    <row r="11" spans="1:31" s="25" customFormat="1" ht="21.75" customHeight="1" x14ac:dyDescent="0.2">
      <c r="A11" s="149" t="s">
        <v>25</v>
      </c>
      <c r="B11" s="149"/>
      <c r="D11" s="28">
        <v>0</v>
      </c>
      <c r="E11" s="26"/>
      <c r="F11" s="28">
        <v>374950620</v>
      </c>
      <c r="G11" s="26"/>
      <c r="H11" s="28">
        <v>3161747864</v>
      </c>
      <c r="I11" s="26"/>
      <c r="J11" s="49">
        <f>D11+F11+H11</f>
        <v>3536698484</v>
      </c>
      <c r="K11" s="26"/>
      <c r="L11" s="86">
        <f t="shared" ref="L11:L44" si="0">AB11/$AB$45</f>
        <v>4.2596886505670371E-3</v>
      </c>
      <c r="M11" s="26"/>
      <c r="N11" s="28">
        <v>3850663507</v>
      </c>
      <c r="O11" s="26"/>
      <c r="P11" s="150">
        <v>2859353445</v>
      </c>
      <c r="Q11" s="150"/>
      <c r="R11" s="26"/>
      <c r="S11" s="28">
        <v>3161747864</v>
      </c>
      <c r="T11" s="26"/>
      <c r="U11" s="28">
        <f>N11+P11+S11</f>
        <v>9871764816</v>
      </c>
      <c r="V11" s="26"/>
      <c r="W11" s="86">
        <f t="shared" ref="W11:W44" si="1">AD11/$AD$45</f>
        <v>4.2596886505670371E-3</v>
      </c>
      <c r="AB11" s="125">
        <f>ABS(U11)</f>
        <v>9871764816</v>
      </c>
      <c r="AC11" s="126"/>
      <c r="AD11" s="125">
        <f>ABS(U11)</f>
        <v>9871764816</v>
      </c>
      <c r="AE11" s="126"/>
    </row>
    <row r="12" spans="1:31" s="25" customFormat="1" ht="21.75" customHeight="1" x14ac:dyDescent="0.2">
      <c r="A12" s="151" t="s">
        <v>19</v>
      </c>
      <c r="B12" s="151"/>
      <c r="D12" s="29">
        <v>0</v>
      </c>
      <c r="E12" s="26"/>
      <c r="F12" s="29">
        <v>612339726904</v>
      </c>
      <c r="G12" s="26"/>
      <c r="H12" s="29">
        <v>404697333256</v>
      </c>
      <c r="I12" s="26"/>
      <c r="J12" s="50">
        <f>D12+F12+H12</f>
        <v>1017037060160</v>
      </c>
      <c r="K12" s="26"/>
      <c r="L12" s="86">
        <f t="shared" si="0"/>
        <v>0.82513344741512484</v>
      </c>
      <c r="M12" s="26"/>
      <c r="N12" s="29">
        <v>0</v>
      </c>
      <c r="O12" s="26"/>
      <c r="P12" s="152">
        <v>1435375455853</v>
      </c>
      <c r="Q12" s="152"/>
      <c r="R12" s="26"/>
      <c r="S12" s="29">
        <v>476858982599</v>
      </c>
      <c r="T12" s="26"/>
      <c r="U12" s="29">
        <f>N12+P12+S12</f>
        <v>1912234438452</v>
      </c>
      <c r="V12" s="26"/>
      <c r="W12" s="86">
        <f t="shared" si="1"/>
        <v>0.82513344741512484</v>
      </c>
      <c r="AB12" s="125">
        <f t="shared" ref="AB12:AB44" si="2">ABS(U12)</f>
        <v>1912234438452</v>
      </c>
      <c r="AC12" s="126"/>
      <c r="AD12" s="125">
        <f t="shared" ref="AD12:AD44" si="3">ABS(U12)</f>
        <v>1912234438452</v>
      </c>
      <c r="AE12" s="126"/>
    </row>
    <row r="13" spans="1:31" s="25" customFormat="1" ht="21.75" customHeight="1" x14ac:dyDescent="0.2">
      <c r="A13" s="151" t="s">
        <v>20</v>
      </c>
      <c r="B13" s="151"/>
      <c r="D13" s="29">
        <v>2005200000</v>
      </c>
      <c r="E13" s="26"/>
      <c r="F13" s="29">
        <v>43420156124</v>
      </c>
      <c r="G13" s="26"/>
      <c r="H13" s="29">
        <v>-2159981516</v>
      </c>
      <c r="I13" s="26"/>
      <c r="J13" s="50">
        <f t="shared" ref="J13:J44" si="4">D13+F13+H13</f>
        <v>43265374608</v>
      </c>
      <c r="K13" s="26"/>
      <c r="L13" s="86">
        <f t="shared" si="0"/>
        <v>6.4132172450191297E-3</v>
      </c>
      <c r="M13" s="26"/>
      <c r="N13" s="29">
        <v>2005200000</v>
      </c>
      <c r="O13" s="26"/>
      <c r="P13" s="152">
        <v>14898368025</v>
      </c>
      <c r="Q13" s="152"/>
      <c r="R13" s="26"/>
      <c r="S13" s="89">
        <v>-2041032861</v>
      </c>
      <c r="T13" s="26"/>
      <c r="U13" s="29">
        <f t="shared" ref="U13:U44" si="5">N13+P13+S13</f>
        <v>14862535164</v>
      </c>
      <c r="V13" s="26"/>
      <c r="W13" s="86">
        <f t="shared" si="1"/>
        <v>6.4132172450191297E-3</v>
      </c>
      <c r="AB13" s="125">
        <f t="shared" si="2"/>
        <v>14862535164</v>
      </c>
      <c r="AC13" s="126"/>
      <c r="AD13" s="125">
        <f t="shared" si="3"/>
        <v>14862535164</v>
      </c>
      <c r="AE13" s="126"/>
    </row>
    <row r="14" spans="1:31" s="25" customFormat="1" ht="21.75" customHeight="1" x14ac:dyDescent="0.2">
      <c r="A14" s="151" t="s">
        <v>102</v>
      </c>
      <c r="B14" s="151"/>
      <c r="D14" s="29">
        <v>0</v>
      </c>
      <c r="E14" s="26"/>
      <c r="F14" s="29">
        <v>0</v>
      </c>
      <c r="G14" s="26"/>
      <c r="H14" s="29">
        <v>0</v>
      </c>
      <c r="I14" s="26"/>
      <c r="J14" s="50">
        <f t="shared" si="4"/>
        <v>0</v>
      </c>
      <c r="K14" s="26"/>
      <c r="L14" s="86">
        <f t="shared" si="0"/>
        <v>4.3332133626792658E-3</v>
      </c>
      <c r="M14" s="26"/>
      <c r="N14" s="29">
        <v>0</v>
      </c>
      <c r="O14" s="26"/>
      <c r="P14" s="152">
        <v>0</v>
      </c>
      <c r="Q14" s="152"/>
      <c r="R14" s="26"/>
      <c r="S14" s="29">
        <v>10042157238</v>
      </c>
      <c r="T14" s="26"/>
      <c r="U14" s="29">
        <f t="shared" si="5"/>
        <v>10042157238</v>
      </c>
      <c r="V14" s="26"/>
      <c r="W14" s="86">
        <f t="shared" si="1"/>
        <v>4.3332133626792658E-3</v>
      </c>
      <c r="AB14" s="125">
        <f t="shared" si="2"/>
        <v>10042157238</v>
      </c>
      <c r="AC14" s="126"/>
      <c r="AD14" s="125">
        <f t="shared" si="3"/>
        <v>10042157238</v>
      </c>
      <c r="AE14" s="126"/>
    </row>
    <row r="15" spans="1:31" s="25" customFormat="1" ht="21.75" customHeight="1" x14ac:dyDescent="0.2">
      <c r="A15" s="151" t="s">
        <v>103</v>
      </c>
      <c r="B15" s="151"/>
      <c r="D15" s="29">
        <v>0</v>
      </c>
      <c r="E15" s="26"/>
      <c r="F15" s="29">
        <v>0</v>
      </c>
      <c r="G15" s="26"/>
      <c r="H15" s="29">
        <v>0</v>
      </c>
      <c r="I15" s="26"/>
      <c r="J15" s="50">
        <f t="shared" si="4"/>
        <v>0</v>
      </c>
      <c r="K15" s="26"/>
      <c r="L15" s="86">
        <f t="shared" si="0"/>
        <v>7.673492115406238E-3</v>
      </c>
      <c r="M15" s="26"/>
      <c r="N15" s="29">
        <v>0</v>
      </c>
      <c r="O15" s="26"/>
      <c r="P15" s="152">
        <v>0</v>
      </c>
      <c r="Q15" s="152"/>
      <c r="R15" s="26"/>
      <c r="S15" s="29">
        <v>17783203350</v>
      </c>
      <c r="T15" s="26"/>
      <c r="U15" s="29">
        <f t="shared" si="5"/>
        <v>17783203350</v>
      </c>
      <c r="V15" s="26"/>
      <c r="W15" s="86">
        <f t="shared" si="1"/>
        <v>7.673492115406238E-3</v>
      </c>
      <c r="AB15" s="125">
        <f t="shared" si="2"/>
        <v>17783203350</v>
      </c>
      <c r="AC15" s="126"/>
      <c r="AD15" s="125">
        <f t="shared" si="3"/>
        <v>17783203350</v>
      </c>
      <c r="AE15" s="126"/>
    </row>
    <row r="16" spans="1:31" s="25" customFormat="1" ht="21.75" customHeight="1" x14ac:dyDescent="0.2">
      <c r="A16" s="151" t="s">
        <v>104</v>
      </c>
      <c r="B16" s="151"/>
      <c r="D16" s="29">
        <v>0</v>
      </c>
      <c r="E16" s="26"/>
      <c r="F16" s="29">
        <v>0</v>
      </c>
      <c r="G16" s="26"/>
      <c r="H16" s="29">
        <v>0</v>
      </c>
      <c r="I16" s="26"/>
      <c r="J16" s="50">
        <f t="shared" si="4"/>
        <v>0</v>
      </c>
      <c r="K16" s="26"/>
      <c r="L16" s="86">
        <f t="shared" si="0"/>
        <v>6.2102760646276435E-4</v>
      </c>
      <c r="M16" s="26"/>
      <c r="N16" s="29">
        <v>0</v>
      </c>
      <c r="O16" s="26"/>
      <c r="P16" s="152">
        <v>0</v>
      </c>
      <c r="Q16" s="152"/>
      <c r="R16" s="26"/>
      <c r="S16" s="29">
        <v>1439222201</v>
      </c>
      <c r="T16" s="26"/>
      <c r="U16" s="29">
        <f t="shared" si="5"/>
        <v>1439222201</v>
      </c>
      <c r="V16" s="26"/>
      <c r="W16" s="86">
        <f t="shared" si="1"/>
        <v>6.2102760646276435E-4</v>
      </c>
      <c r="AB16" s="125">
        <f t="shared" si="2"/>
        <v>1439222201</v>
      </c>
      <c r="AC16" s="126"/>
      <c r="AD16" s="125">
        <f t="shared" si="3"/>
        <v>1439222201</v>
      </c>
      <c r="AE16" s="126"/>
    </row>
    <row r="17" spans="1:31" s="25" customFormat="1" ht="21.75" customHeight="1" x14ac:dyDescent="0.2">
      <c r="A17" s="151" t="s">
        <v>32</v>
      </c>
      <c r="B17" s="151"/>
      <c r="D17" s="29">
        <v>63045455</v>
      </c>
      <c r="E17" s="26"/>
      <c r="F17" s="29">
        <v>634841943</v>
      </c>
      <c r="G17" s="26"/>
      <c r="H17" s="29">
        <v>0</v>
      </c>
      <c r="I17" s="26"/>
      <c r="J17" s="50">
        <f t="shared" si="4"/>
        <v>697887398</v>
      </c>
      <c r="K17" s="26"/>
      <c r="L17" s="86">
        <f t="shared" si="0"/>
        <v>1.0423125226222364E-3</v>
      </c>
      <c r="M17" s="26"/>
      <c r="N17" s="29">
        <v>63045455</v>
      </c>
      <c r="O17" s="26"/>
      <c r="P17" s="152">
        <v>1743831449</v>
      </c>
      <c r="Q17" s="152"/>
      <c r="R17" s="26"/>
      <c r="S17" s="29">
        <v>608666797</v>
      </c>
      <c r="T17" s="26"/>
      <c r="U17" s="29">
        <f t="shared" si="5"/>
        <v>2415543701</v>
      </c>
      <c r="V17" s="26"/>
      <c r="W17" s="86">
        <f t="shared" si="1"/>
        <v>1.0423125226222364E-3</v>
      </c>
      <c r="AB17" s="125">
        <f t="shared" si="2"/>
        <v>2415543701</v>
      </c>
      <c r="AC17" s="126"/>
      <c r="AD17" s="125">
        <f t="shared" si="3"/>
        <v>2415543701</v>
      </c>
      <c r="AE17" s="126"/>
    </row>
    <row r="18" spans="1:31" s="25" customFormat="1" ht="21.75" customHeight="1" x14ac:dyDescent="0.2">
      <c r="A18" s="151" t="s">
        <v>26</v>
      </c>
      <c r="B18" s="151"/>
      <c r="D18" s="29">
        <v>0</v>
      </c>
      <c r="E18" s="26"/>
      <c r="F18" s="29">
        <v>2507813585</v>
      </c>
      <c r="G18" s="26"/>
      <c r="H18" s="29">
        <v>0</v>
      </c>
      <c r="I18" s="26"/>
      <c r="J18" s="50">
        <f t="shared" si="4"/>
        <v>2507813585</v>
      </c>
      <c r="K18" s="26"/>
      <c r="L18" s="86">
        <f t="shared" si="0"/>
        <v>2.6515728739943739E-3</v>
      </c>
      <c r="M18" s="26"/>
      <c r="N18" s="29">
        <v>0</v>
      </c>
      <c r="O18" s="26"/>
      <c r="P18" s="152">
        <v>3915253782</v>
      </c>
      <c r="Q18" s="152"/>
      <c r="R18" s="26"/>
      <c r="S18" s="29">
        <v>2229726744</v>
      </c>
      <c r="T18" s="26"/>
      <c r="U18" s="29">
        <f t="shared" si="5"/>
        <v>6144980526</v>
      </c>
      <c r="V18" s="26"/>
      <c r="W18" s="86">
        <f t="shared" si="1"/>
        <v>2.6515728739943739E-3</v>
      </c>
      <c r="AB18" s="125">
        <f t="shared" si="2"/>
        <v>6144980526</v>
      </c>
      <c r="AC18" s="126"/>
      <c r="AD18" s="125">
        <f t="shared" si="3"/>
        <v>6144980526</v>
      </c>
      <c r="AE18" s="126"/>
    </row>
    <row r="19" spans="1:31" s="25" customFormat="1" ht="21.75" customHeight="1" x14ac:dyDescent="0.2">
      <c r="A19" s="151" t="s">
        <v>23</v>
      </c>
      <c r="B19" s="151"/>
      <c r="D19" s="29">
        <v>0</v>
      </c>
      <c r="E19" s="26"/>
      <c r="F19" s="29">
        <v>2781155292</v>
      </c>
      <c r="G19" s="26"/>
      <c r="H19" s="29">
        <v>0</v>
      </c>
      <c r="I19" s="26"/>
      <c r="J19" s="50">
        <f t="shared" si="4"/>
        <v>2781155292</v>
      </c>
      <c r="K19" s="26"/>
      <c r="L19" s="86">
        <f t="shared" si="0"/>
        <v>8.6505277383031771E-3</v>
      </c>
      <c r="M19" s="26"/>
      <c r="N19" s="29">
        <v>399770799</v>
      </c>
      <c r="O19" s="26"/>
      <c r="P19" s="152">
        <v>15717231905</v>
      </c>
      <c r="Q19" s="152"/>
      <c r="R19" s="26"/>
      <c r="S19" s="29">
        <v>3930466107</v>
      </c>
      <c r="T19" s="26"/>
      <c r="U19" s="29">
        <f t="shared" si="5"/>
        <v>20047468811</v>
      </c>
      <c r="V19" s="26"/>
      <c r="W19" s="86">
        <f t="shared" si="1"/>
        <v>8.6505277383031771E-3</v>
      </c>
      <c r="AB19" s="125">
        <f t="shared" si="2"/>
        <v>20047468811</v>
      </c>
      <c r="AC19" s="126"/>
      <c r="AD19" s="125">
        <f t="shared" si="3"/>
        <v>20047468811</v>
      </c>
      <c r="AE19" s="126"/>
    </row>
    <row r="20" spans="1:31" s="25" customFormat="1" ht="21.75" customHeight="1" x14ac:dyDescent="0.2">
      <c r="A20" s="151" t="s">
        <v>105</v>
      </c>
      <c r="B20" s="151"/>
      <c r="D20" s="29">
        <v>0</v>
      </c>
      <c r="E20" s="26"/>
      <c r="F20" s="29">
        <v>0</v>
      </c>
      <c r="G20" s="26"/>
      <c r="H20" s="29">
        <v>0</v>
      </c>
      <c r="I20" s="26"/>
      <c r="J20" s="50">
        <f t="shared" si="4"/>
        <v>0</v>
      </c>
      <c r="K20" s="26"/>
      <c r="L20" s="86">
        <f t="shared" si="0"/>
        <v>2.8444624953130344E-3</v>
      </c>
      <c r="M20" s="26"/>
      <c r="N20" s="29">
        <v>0</v>
      </c>
      <c r="O20" s="26"/>
      <c r="P20" s="152">
        <v>0</v>
      </c>
      <c r="Q20" s="152"/>
      <c r="R20" s="26"/>
      <c r="S20" s="29">
        <v>6591999342</v>
      </c>
      <c r="T20" s="26"/>
      <c r="U20" s="29">
        <f t="shared" si="5"/>
        <v>6591999342</v>
      </c>
      <c r="V20" s="26"/>
      <c r="W20" s="86">
        <f t="shared" si="1"/>
        <v>2.8444624953130344E-3</v>
      </c>
      <c r="AB20" s="125">
        <f t="shared" si="2"/>
        <v>6591999342</v>
      </c>
      <c r="AC20" s="126"/>
      <c r="AD20" s="125">
        <f t="shared" si="3"/>
        <v>6591999342</v>
      </c>
      <c r="AE20" s="126"/>
    </row>
    <row r="21" spans="1:31" s="25" customFormat="1" ht="21.75" customHeight="1" x14ac:dyDescent="0.2">
      <c r="A21" s="151" t="s">
        <v>29</v>
      </c>
      <c r="B21" s="151"/>
      <c r="D21" s="29">
        <v>0</v>
      </c>
      <c r="E21" s="26"/>
      <c r="F21" s="29">
        <v>2369540760</v>
      </c>
      <c r="G21" s="26"/>
      <c r="H21" s="29">
        <v>0</v>
      </c>
      <c r="I21" s="26"/>
      <c r="J21" s="50">
        <f t="shared" si="4"/>
        <v>2369540760</v>
      </c>
      <c r="K21" s="26"/>
      <c r="L21" s="86">
        <f t="shared" si="0"/>
        <v>2.7237895202856625E-3</v>
      </c>
      <c r="M21" s="26"/>
      <c r="N21" s="29">
        <v>282398453</v>
      </c>
      <c r="O21" s="26"/>
      <c r="P21" s="152">
        <v>3669869732</v>
      </c>
      <c r="Q21" s="152"/>
      <c r="R21" s="26"/>
      <c r="S21" s="29">
        <v>2360073340</v>
      </c>
      <c r="T21" s="26"/>
      <c r="U21" s="29">
        <f t="shared" si="5"/>
        <v>6312341525</v>
      </c>
      <c r="V21" s="26"/>
      <c r="W21" s="86">
        <f t="shared" si="1"/>
        <v>2.7237895202856625E-3</v>
      </c>
      <c r="AB21" s="125">
        <f t="shared" si="2"/>
        <v>6312341525</v>
      </c>
      <c r="AC21" s="126"/>
      <c r="AD21" s="125">
        <f t="shared" si="3"/>
        <v>6312341525</v>
      </c>
      <c r="AE21" s="126"/>
    </row>
    <row r="22" spans="1:31" s="25" customFormat="1" ht="21.75" customHeight="1" x14ac:dyDescent="0.2">
      <c r="A22" s="151" t="s">
        <v>106</v>
      </c>
      <c r="B22" s="151"/>
      <c r="D22" s="29">
        <v>0</v>
      </c>
      <c r="E22" s="26"/>
      <c r="F22" s="29">
        <v>0</v>
      </c>
      <c r="G22" s="26"/>
      <c r="H22" s="29">
        <v>0</v>
      </c>
      <c r="I22" s="26"/>
      <c r="J22" s="50">
        <f t="shared" si="4"/>
        <v>0</v>
      </c>
      <c r="K22" s="26"/>
      <c r="L22" s="86">
        <f t="shared" si="0"/>
        <v>7.5075205023309929E-3</v>
      </c>
      <c r="M22" s="26"/>
      <c r="N22" s="29">
        <v>0</v>
      </c>
      <c r="O22" s="26"/>
      <c r="P22" s="152">
        <v>0</v>
      </c>
      <c r="Q22" s="152"/>
      <c r="R22" s="26"/>
      <c r="S22" s="29">
        <v>17398566616</v>
      </c>
      <c r="T22" s="26"/>
      <c r="U22" s="29">
        <f t="shared" si="5"/>
        <v>17398566616</v>
      </c>
      <c r="V22" s="26"/>
      <c r="W22" s="86">
        <f t="shared" si="1"/>
        <v>7.5075205023309929E-3</v>
      </c>
      <c r="AB22" s="125">
        <f t="shared" si="2"/>
        <v>17398566616</v>
      </c>
      <c r="AC22" s="126"/>
      <c r="AD22" s="125">
        <f t="shared" si="3"/>
        <v>17398566616</v>
      </c>
      <c r="AE22" s="126"/>
    </row>
    <row r="23" spans="1:31" s="25" customFormat="1" ht="21.75" customHeight="1" x14ac:dyDescent="0.2">
      <c r="A23" s="151" t="s">
        <v>28</v>
      </c>
      <c r="B23" s="151"/>
      <c r="D23" s="29">
        <v>0</v>
      </c>
      <c r="E23" s="26"/>
      <c r="F23" s="29">
        <v>1055254338</v>
      </c>
      <c r="G23" s="26"/>
      <c r="H23" s="29">
        <v>0</v>
      </c>
      <c r="I23" s="26"/>
      <c r="J23" s="50">
        <f t="shared" si="4"/>
        <v>1055254338</v>
      </c>
      <c r="K23" s="26"/>
      <c r="L23" s="86">
        <f t="shared" si="0"/>
        <v>8.908515157006056E-4</v>
      </c>
      <c r="M23" s="26"/>
      <c r="N23" s="29">
        <v>504713491</v>
      </c>
      <c r="O23" s="26"/>
      <c r="P23" s="152">
        <v>213596481</v>
      </c>
      <c r="Q23" s="152"/>
      <c r="R23" s="26"/>
      <c r="S23" s="29">
        <v>1346225108</v>
      </c>
      <c r="T23" s="26"/>
      <c r="U23" s="29">
        <f t="shared" si="5"/>
        <v>2064535080</v>
      </c>
      <c r="V23" s="26"/>
      <c r="W23" s="86">
        <f t="shared" si="1"/>
        <v>8.908515157006056E-4</v>
      </c>
      <c r="AB23" s="125">
        <f t="shared" si="2"/>
        <v>2064535080</v>
      </c>
      <c r="AC23" s="126"/>
      <c r="AD23" s="125">
        <f t="shared" si="3"/>
        <v>2064535080</v>
      </c>
      <c r="AE23" s="126"/>
    </row>
    <row r="24" spans="1:31" s="25" customFormat="1" ht="21.75" customHeight="1" x14ac:dyDescent="0.2">
      <c r="A24" s="151" t="s">
        <v>107</v>
      </c>
      <c r="B24" s="151"/>
      <c r="D24" s="29">
        <v>0</v>
      </c>
      <c r="E24" s="26"/>
      <c r="F24" s="29">
        <v>0</v>
      </c>
      <c r="G24" s="26"/>
      <c r="H24" s="29">
        <v>0</v>
      </c>
      <c r="I24" s="26"/>
      <c r="J24" s="50">
        <f t="shared" si="4"/>
        <v>0</v>
      </c>
      <c r="K24" s="26"/>
      <c r="L24" s="86">
        <f t="shared" si="0"/>
        <v>1.779298442007461E-4</v>
      </c>
      <c r="M24" s="26"/>
      <c r="N24" s="29">
        <v>0</v>
      </c>
      <c r="O24" s="26"/>
      <c r="P24" s="152">
        <v>0</v>
      </c>
      <c r="Q24" s="152"/>
      <c r="R24" s="26"/>
      <c r="S24" s="29">
        <v>412349756</v>
      </c>
      <c r="T24" s="26"/>
      <c r="U24" s="29">
        <f t="shared" si="5"/>
        <v>412349756</v>
      </c>
      <c r="V24" s="26"/>
      <c r="W24" s="86">
        <f t="shared" si="1"/>
        <v>1.779298442007461E-4</v>
      </c>
      <c r="AB24" s="125">
        <f t="shared" si="2"/>
        <v>412349756</v>
      </c>
      <c r="AC24" s="126"/>
      <c r="AD24" s="125">
        <f t="shared" si="3"/>
        <v>412349756</v>
      </c>
      <c r="AE24" s="126"/>
    </row>
    <row r="25" spans="1:31" s="25" customFormat="1" ht="21.75" customHeight="1" x14ac:dyDescent="0.2">
      <c r="A25" s="151" t="s">
        <v>108</v>
      </c>
      <c r="B25" s="151"/>
      <c r="D25" s="29">
        <v>0</v>
      </c>
      <c r="E25" s="26"/>
      <c r="F25" s="29">
        <v>0</v>
      </c>
      <c r="G25" s="26"/>
      <c r="H25" s="29">
        <v>0</v>
      </c>
      <c r="I25" s="26"/>
      <c r="J25" s="50">
        <f t="shared" si="4"/>
        <v>0</v>
      </c>
      <c r="K25" s="26"/>
      <c r="L25" s="86">
        <f t="shared" si="0"/>
        <v>2.4224621523198523E-3</v>
      </c>
      <c r="M25" s="26"/>
      <c r="N25" s="29">
        <v>0</v>
      </c>
      <c r="O25" s="26"/>
      <c r="P25" s="152">
        <v>0</v>
      </c>
      <c r="Q25" s="152"/>
      <c r="R25" s="26"/>
      <c r="S25" s="29">
        <v>5614019851</v>
      </c>
      <c r="T25" s="26"/>
      <c r="U25" s="29">
        <f t="shared" si="5"/>
        <v>5614019851</v>
      </c>
      <c r="V25" s="26"/>
      <c r="W25" s="86">
        <f t="shared" si="1"/>
        <v>2.4224621523198523E-3</v>
      </c>
      <c r="AB25" s="125">
        <f t="shared" si="2"/>
        <v>5614019851</v>
      </c>
      <c r="AC25" s="126"/>
      <c r="AD25" s="125">
        <f t="shared" si="3"/>
        <v>5614019851</v>
      </c>
      <c r="AE25" s="126"/>
    </row>
    <row r="26" spans="1:31" s="25" customFormat="1" ht="21.75" customHeight="1" x14ac:dyDescent="0.2">
      <c r="A26" s="151" t="s">
        <v>109</v>
      </c>
      <c r="B26" s="151"/>
      <c r="D26" s="29">
        <v>0</v>
      </c>
      <c r="E26" s="26"/>
      <c r="F26" s="29">
        <v>0</v>
      </c>
      <c r="G26" s="26"/>
      <c r="H26" s="29">
        <v>0</v>
      </c>
      <c r="I26" s="26"/>
      <c r="J26" s="50">
        <f t="shared" si="4"/>
        <v>0</v>
      </c>
      <c r="K26" s="26"/>
      <c r="L26" s="86">
        <f t="shared" si="0"/>
        <v>3.0825718316250003E-3</v>
      </c>
      <c r="M26" s="26"/>
      <c r="N26" s="29">
        <v>0</v>
      </c>
      <c r="O26" s="26"/>
      <c r="P26" s="152">
        <v>0</v>
      </c>
      <c r="Q26" s="152"/>
      <c r="R26" s="26"/>
      <c r="S26" s="29">
        <v>7143814172</v>
      </c>
      <c r="T26" s="26"/>
      <c r="U26" s="29">
        <f t="shared" si="5"/>
        <v>7143814172</v>
      </c>
      <c r="V26" s="26"/>
      <c r="W26" s="86">
        <f t="shared" si="1"/>
        <v>3.0825718316250003E-3</v>
      </c>
      <c r="AB26" s="125">
        <f t="shared" si="2"/>
        <v>7143814172</v>
      </c>
      <c r="AC26" s="126"/>
      <c r="AD26" s="125">
        <f t="shared" si="3"/>
        <v>7143814172</v>
      </c>
      <c r="AE26" s="126"/>
    </row>
    <row r="27" spans="1:31" s="25" customFormat="1" ht="21.75" customHeight="1" x14ac:dyDescent="0.2">
      <c r="A27" s="151" t="s">
        <v>110</v>
      </c>
      <c r="B27" s="151"/>
      <c r="D27" s="29">
        <v>0</v>
      </c>
      <c r="E27" s="26"/>
      <c r="F27" s="29">
        <v>0</v>
      </c>
      <c r="G27" s="26"/>
      <c r="H27" s="29">
        <v>0</v>
      </c>
      <c r="I27" s="26"/>
      <c r="J27" s="50">
        <f t="shared" si="4"/>
        <v>0</v>
      </c>
      <c r="K27" s="26"/>
      <c r="L27" s="86">
        <f t="shared" si="0"/>
        <v>1.1282816631686467E-5</v>
      </c>
      <c r="M27" s="26"/>
      <c r="N27" s="29">
        <v>0</v>
      </c>
      <c r="O27" s="26"/>
      <c r="P27" s="152">
        <v>0</v>
      </c>
      <c r="Q27" s="152"/>
      <c r="R27" s="26"/>
      <c r="S27" s="29">
        <v>26147759</v>
      </c>
      <c r="T27" s="26"/>
      <c r="U27" s="29">
        <f t="shared" si="5"/>
        <v>26147759</v>
      </c>
      <c r="V27" s="26"/>
      <c r="W27" s="86">
        <f t="shared" si="1"/>
        <v>1.1282816631686467E-5</v>
      </c>
      <c r="AB27" s="125">
        <f t="shared" si="2"/>
        <v>26147759</v>
      </c>
      <c r="AC27" s="126"/>
      <c r="AD27" s="125">
        <f t="shared" si="3"/>
        <v>26147759</v>
      </c>
      <c r="AE27" s="126"/>
    </row>
    <row r="28" spans="1:31" s="25" customFormat="1" ht="21.75" customHeight="1" x14ac:dyDescent="0.2">
      <c r="A28" s="151" t="s">
        <v>111</v>
      </c>
      <c r="B28" s="151"/>
      <c r="D28" s="29">
        <v>0</v>
      </c>
      <c r="E28" s="26"/>
      <c r="F28" s="29">
        <v>0</v>
      </c>
      <c r="G28" s="26"/>
      <c r="H28" s="29">
        <v>0</v>
      </c>
      <c r="I28" s="26"/>
      <c r="J28" s="50">
        <f t="shared" si="4"/>
        <v>0</v>
      </c>
      <c r="K28" s="26"/>
      <c r="L28" s="86">
        <f t="shared" si="0"/>
        <v>7.9173281531404634E-3</v>
      </c>
      <c r="M28" s="26"/>
      <c r="N28" s="29">
        <v>0</v>
      </c>
      <c r="O28" s="26"/>
      <c r="P28" s="152">
        <v>0</v>
      </c>
      <c r="Q28" s="152"/>
      <c r="R28" s="26"/>
      <c r="S28" s="29">
        <v>18348289725</v>
      </c>
      <c r="T28" s="26"/>
      <c r="U28" s="29">
        <f t="shared" si="5"/>
        <v>18348289725</v>
      </c>
      <c r="V28" s="26"/>
      <c r="W28" s="86">
        <f t="shared" si="1"/>
        <v>7.9173281531404634E-3</v>
      </c>
      <c r="AB28" s="125">
        <f t="shared" si="2"/>
        <v>18348289725</v>
      </c>
      <c r="AC28" s="126"/>
      <c r="AD28" s="125">
        <f t="shared" si="3"/>
        <v>18348289725</v>
      </c>
      <c r="AE28" s="126"/>
    </row>
    <row r="29" spans="1:31" s="25" customFormat="1" ht="21.75" customHeight="1" x14ac:dyDescent="0.2">
      <c r="A29" s="151" t="s">
        <v>112</v>
      </c>
      <c r="B29" s="151"/>
      <c r="D29" s="29">
        <v>0</v>
      </c>
      <c r="E29" s="26"/>
      <c r="F29" s="29">
        <v>0</v>
      </c>
      <c r="G29" s="26"/>
      <c r="H29" s="29">
        <v>0</v>
      </c>
      <c r="I29" s="26"/>
      <c r="J29" s="50">
        <f t="shared" si="4"/>
        <v>0</v>
      </c>
      <c r="K29" s="26"/>
      <c r="L29" s="86">
        <f t="shared" si="0"/>
        <v>1.0080633253759764E-3</v>
      </c>
      <c r="M29" s="26"/>
      <c r="N29" s="29">
        <v>0</v>
      </c>
      <c r="O29" s="26"/>
      <c r="P29" s="152">
        <v>0</v>
      </c>
      <c r="Q29" s="152"/>
      <c r="R29" s="26"/>
      <c r="S29" s="29">
        <v>2336171698</v>
      </c>
      <c r="T29" s="26"/>
      <c r="U29" s="29">
        <f t="shared" si="5"/>
        <v>2336171698</v>
      </c>
      <c r="V29" s="26"/>
      <c r="W29" s="86">
        <f t="shared" si="1"/>
        <v>1.0080633253759764E-3</v>
      </c>
      <c r="AB29" s="125">
        <f t="shared" si="2"/>
        <v>2336171698</v>
      </c>
      <c r="AC29" s="126"/>
      <c r="AD29" s="125">
        <f t="shared" si="3"/>
        <v>2336171698</v>
      </c>
      <c r="AE29" s="126"/>
    </row>
    <row r="30" spans="1:31" s="25" customFormat="1" ht="21.75" customHeight="1" x14ac:dyDescent="0.2">
      <c r="A30" s="151" t="s">
        <v>21</v>
      </c>
      <c r="B30" s="151"/>
      <c r="D30" s="29">
        <v>0</v>
      </c>
      <c r="E30" s="26"/>
      <c r="F30" s="29">
        <v>3456820612</v>
      </c>
      <c r="G30" s="26"/>
      <c r="H30" s="29">
        <v>0</v>
      </c>
      <c r="I30" s="26"/>
      <c r="J30" s="50">
        <f t="shared" si="4"/>
        <v>3456820612</v>
      </c>
      <c r="K30" s="26"/>
      <c r="L30" s="86">
        <f t="shared" si="0"/>
        <v>4.9297720925427979E-3</v>
      </c>
      <c r="M30" s="26"/>
      <c r="N30" s="29">
        <v>0</v>
      </c>
      <c r="O30" s="26"/>
      <c r="P30" s="152">
        <v>7555385596</v>
      </c>
      <c r="Q30" s="152"/>
      <c r="R30" s="26"/>
      <c r="S30" s="29">
        <v>3869287587</v>
      </c>
      <c r="T30" s="26"/>
      <c r="U30" s="29">
        <f t="shared" si="5"/>
        <v>11424673183</v>
      </c>
      <c r="V30" s="26"/>
      <c r="W30" s="86">
        <f t="shared" si="1"/>
        <v>4.9297720925427979E-3</v>
      </c>
      <c r="AB30" s="125">
        <f t="shared" si="2"/>
        <v>11424673183</v>
      </c>
      <c r="AC30" s="126"/>
      <c r="AD30" s="125">
        <f t="shared" si="3"/>
        <v>11424673183</v>
      </c>
      <c r="AE30" s="126"/>
    </row>
    <row r="31" spans="1:31" s="25" customFormat="1" ht="21.75" customHeight="1" x14ac:dyDescent="0.2">
      <c r="A31" s="151" t="s">
        <v>113</v>
      </c>
      <c r="B31" s="151"/>
      <c r="D31" s="29">
        <v>0</v>
      </c>
      <c r="E31" s="26"/>
      <c r="F31" s="29">
        <v>0</v>
      </c>
      <c r="G31" s="26"/>
      <c r="H31" s="29">
        <v>0</v>
      </c>
      <c r="I31" s="26"/>
      <c r="J31" s="50">
        <f t="shared" si="4"/>
        <v>0</v>
      </c>
      <c r="K31" s="26"/>
      <c r="L31" s="86">
        <f t="shared" si="0"/>
        <v>4.2342349141136762E-3</v>
      </c>
      <c r="M31" s="26"/>
      <c r="N31" s="29">
        <v>8024000000</v>
      </c>
      <c r="O31" s="26"/>
      <c r="P31" s="152">
        <v>0</v>
      </c>
      <c r="Q31" s="152"/>
      <c r="R31" s="26"/>
      <c r="S31" s="29">
        <v>1788776162</v>
      </c>
      <c r="T31" s="26"/>
      <c r="U31" s="29">
        <f t="shared" si="5"/>
        <v>9812776162</v>
      </c>
      <c r="V31" s="26"/>
      <c r="W31" s="86">
        <f t="shared" si="1"/>
        <v>4.2342349141136762E-3</v>
      </c>
      <c r="AB31" s="125">
        <f t="shared" si="2"/>
        <v>9812776162</v>
      </c>
      <c r="AC31" s="126"/>
      <c r="AD31" s="125">
        <f t="shared" si="3"/>
        <v>9812776162</v>
      </c>
      <c r="AE31" s="126"/>
    </row>
    <row r="32" spans="1:31" s="25" customFormat="1" ht="21.75" customHeight="1" x14ac:dyDescent="0.2">
      <c r="A32" s="151" t="s">
        <v>114</v>
      </c>
      <c r="B32" s="151"/>
      <c r="D32" s="29">
        <v>0</v>
      </c>
      <c r="E32" s="26"/>
      <c r="F32" s="29">
        <v>0</v>
      </c>
      <c r="G32" s="26"/>
      <c r="H32" s="29">
        <v>0</v>
      </c>
      <c r="I32" s="26"/>
      <c r="J32" s="50">
        <f t="shared" si="4"/>
        <v>0</v>
      </c>
      <c r="K32" s="26"/>
      <c r="L32" s="86">
        <f t="shared" si="0"/>
        <v>1.6349153759838003E-2</v>
      </c>
      <c r="M32" s="26"/>
      <c r="N32" s="29">
        <v>0</v>
      </c>
      <c r="O32" s="26"/>
      <c r="P32" s="152">
        <v>0</v>
      </c>
      <c r="Q32" s="152"/>
      <c r="R32" s="26"/>
      <c r="S32" s="29">
        <v>37888919613</v>
      </c>
      <c r="T32" s="26"/>
      <c r="U32" s="29">
        <f t="shared" si="5"/>
        <v>37888919613</v>
      </c>
      <c r="V32" s="26"/>
      <c r="W32" s="86">
        <f t="shared" si="1"/>
        <v>1.6349153759838003E-2</v>
      </c>
      <c r="AB32" s="125">
        <f t="shared" si="2"/>
        <v>37888919613</v>
      </c>
      <c r="AC32" s="126"/>
      <c r="AD32" s="125">
        <f t="shared" si="3"/>
        <v>37888919613</v>
      </c>
      <c r="AE32" s="126"/>
    </row>
    <row r="33" spans="1:31" s="25" customFormat="1" ht="21.75" customHeight="1" x14ac:dyDescent="0.2">
      <c r="A33" s="151" t="s">
        <v>30</v>
      </c>
      <c r="B33" s="151"/>
      <c r="D33" s="29">
        <v>0</v>
      </c>
      <c r="E33" s="26"/>
      <c r="F33" s="29">
        <v>1332420156</v>
      </c>
      <c r="G33" s="26"/>
      <c r="H33" s="29">
        <v>0</v>
      </c>
      <c r="I33" s="26"/>
      <c r="J33" s="50">
        <f t="shared" si="4"/>
        <v>1332420156</v>
      </c>
      <c r="K33" s="26"/>
      <c r="L33" s="86">
        <f t="shared" si="0"/>
        <v>2.1542318486075561E-3</v>
      </c>
      <c r="M33" s="26"/>
      <c r="N33" s="29">
        <v>360000000</v>
      </c>
      <c r="O33" s="26"/>
      <c r="P33" s="152">
        <v>3777901273</v>
      </c>
      <c r="Q33" s="152"/>
      <c r="R33" s="26"/>
      <c r="S33" s="29">
        <v>854498856</v>
      </c>
      <c r="T33" s="26"/>
      <c r="U33" s="29">
        <f t="shared" si="5"/>
        <v>4992400129</v>
      </c>
      <c r="V33" s="26"/>
      <c r="W33" s="86">
        <f t="shared" si="1"/>
        <v>2.1542318486075561E-3</v>
      </c>
      <c r="AB33" s="125">
        <f t="shared" si="2"/>
        <v>4992400129</v>
      </c>
      <c r="AC33" s="126"/>
      <c r="AD33" s="125">
        <f t="shared" si="3"/>
        <v>4992400129</v>
      </c>
      <c r="AE33" s="126"/>
    </row>
    <row r="34" spans="1:31" s="25" customFormat="1" ht="21.75" customHeight="1" x14ac:dyDescent="0.2">
      <c r="A34" s="151" t="s">
        <v>27</v>
      </c>
      <c r="B34" s="151"/>
      <c r="D34" s="29">
        <v>0</v>
      </c>
      <c r="E34" s="26"/>
      <c r="F34" s="29">
        <v>73725661000</v>
      </c>
      <c r="G34" s="26"/>
      <c r="H34" s="29">
        <v>0</v>
      </c>
      <c r="I34" s="26"/>
      <c r="J34" s="50">
        <f t="shared" si="4"/>
        <v>73725661000</v>
      </c>
      <c r="K34" s="26"/>
      <c r="L34" s="86">
        <f t="shared" si="0"/>
        <v>3.0102749609115322E-2</v>
      </c>
      <c r="M34" s="26"/>
      <c r="N34" s="29">
        <v>23639896373</v>
      </c>
      <c r="O34" s="26"/>
      <c r="P34" s="152">
        <v>43917477267</v>
      </c>
      <c r="Q34" s="152"/>
      <c r="R34" s="26"/>
      <c r="S34" s="29">
        <v>2205298901</v>
      </c>
      <c r="T34" s="26"/>
      <c r="U34" s="29">
        <f t="shared" si="5"/>
        <v>69762672541</v>
      </c>
      <c r="V34" s="26"/>
      <c r="W34" s="86">
        <f t="shared" si="1"/>
        <v>3.0102749609115322E-2</v>
      </c>
      <c r="AB34" s="125">
        <f t="shared" si="2"/>
        <v>69762672541</v>
      </c>
      <c r="AC34" s="126"/>
      <c r="AD34" s="125">
        <f t="shared" si="3"/>
        <v>69762672541</v>
      </c>
      <c r="AE34" s="126"/>
    </row>
    <row r="35" spans="1:31" s="25" customFormat="1" ht="21.75" customHeight="1" x14ac:dyDescent="0.2">
      <c r="A35" s="151" t="s">
        <v>115</v>
      </c>
      <c r="B35" s="151"/>
      <c r="D35" s="29">
        <v>0</v>
      </c>
      <c r="E35" s="26"/>
      <c r="F35" s="29">
        <v>0</v>
      </c>
      <c r="G35" s="26"/>
      <c r="H35" s="29">
        <v>0</v>
      </c>
      <c r="I35" s="26"/>
      <c r="J35" s="50">
        <f t="shared" si="4"/>
        <v>0</v>
      </c>
      <c r="K35" s="26"/>
      <c r="L35" s="86">
        <f t="shared" si="0"/>
        <v>8.4093720863466833E-3</v>
      </c>
      <c r="M35" s="26"/>
      <c r="N35" s="29">
        <v>0</v>
      </c>
      <c r="O35" s="26"/>
      <c r="P35" s="152">
        <v>0</v>
      </c>
      <c r="Q35" s="152"/>
      <c r="R35" s="26"/>
      <c r="S35" s="29">
        <v>19488594190</v>
      </c>
      <c r="T35" s="26"/>
      <c r="U35" s="29">
        <f t="shared" si="5"/>
        <v>19488594190</v>
      </c>
      <c r="V35" s="26"/>
      <c r="W35" s="86">
        <f t="shared" si="1"/>
        <v>8.4093720863466833E-3</v>
      </c>
      <c r="AB35" s="125">
        <f t="shared" si="2"/>
        <v>19488594190</v>
      </c>
      <c r="AC35" s="126"/>
      <c r="AD35" s="125">
        <f t="shared" si="3"/>
        <v>19488594190</v>
      </c>
      <c r="AE35" s="126"/>
    </row>
    <row r="36" spans="1:31" s="25" customFormat="1" ht="21.75" customHeight="1" x14ac:dyDescent="0.2">
      <c r="A36" s="151" t="s">
        <v>116</v>
      </c>
      <c r="B36" s="151"/>
      <c r="D36" s="29">
        <v>0</v>
      </c>
      <c r="E36" s="26"/>
      <c r="F36" s="29">
        <v>0</v>
      </c>
      <c r="G36" s="26"/>
      <c r="H36" s="29">
        <v>0</v>
      </c>
      <c r="I36" s="26"/>
      <c r="J36" s="50">
        <f t="shared" si="4"/>
        <v>0</v>
      </c>
      <c r="K36" s="26"/>
      <c r="L36" s="86">
        <f t="shared" si="0"/>
        <v>6.8210600736707894E-3</v>
      </c>
      <c r="M36" s="26"/>
      <c r="N36" s="29">
        <v>0</v>
      </c>
      <c r="O36" s="26"/>
      <c r="P36" s="152">
        <v>0</v>
      </c>
      <c r="Q36" s="152"/>
      <c r="R36" s="26"/>
      <c r="S36" s="29">
        <v>15807704827</v>
      </c>
      <c r="T36" s="26"/>
      <c r="U36" s="29">
        <f t="shared" si="5"/>
        <v>15807704827</v>
      </c>
      <c r="V36" s="26"/>
      <c r="W36" s="86">
        <f t="shared" si="1"/>
        <v>6.8210600736707894E-3</v>
      </c>
      <c r="AB36" s="125">
        <f t="shared" si="2"/>
        <v>15807704827</v>
      </c>
      <c r="AC36" s="126"/>
      <c r="AD36" s="125">
        <f t="shared" si="3"/>
        <v>15807704827</v>
      </c>
      <c r="AE36" s="126"/>
    </row>
    <row r="37" spans="1:31" s="25" customFormat="1" ht="21.75" customHeight="1" x14ac:dyDescent="0.2">
      <c r="A37" s="151" t="s">
        <v>117</v>
      </c>
      <c r="B37" s="151"/>
      <c r="D37" s="29">
        <v>0</v>
      </c>
      <c r="E37" s="26"/>
      <c r="F37" s="29">
        <v>0</v>
      </c>
      <c r="G37" s="26"/>
      <c r="H37" s="29">
        <v>0</v>
      </c>
      <c r="I37" s="26"/>
      <c r="J37" s="50">
        <f t="shared" si="4"/>
        <v>0</v>
      </c>
      <c r="K37" s="26"/>
      <c r="L37" s="86">
        <f t="shared" si="0"/>
        <v>4.0897504246530901E-3</v>
      </c>
      <c r="M37" s="26"/>
      <c r="N37" s="29">
        <v>0</v>
      </c>
      <c r="O37" s="26"/>
      <c r="P37" s="152">
        <v>0</v>
      </c>
      <c r="Q37" s="152"/>
      <c r="R37" s="26"/>
      <c r="S37" s="29">
        <v>9477935516</v>
      </c>
      <c r="T37" s="26"/>
      <c r="U37" s="29">
        <f t="shared" si="5"/>
        <v>9477935516</v>
      </c>
      <c r="V37" s="26"/>
      <c r="W37" s="86">
        <f t="shared" si="1"/>
        <v>4.0897504246530901E-3</v>
      </c>
      <c r="AB37" s="125">
        <f t="shared" si="2"/>
        <v>9477935516</v>
      </c>
      <c r="AC37" s="126"/>
      <c r="AD37" s="125">
        <f t="shared" si="3"/>
        <v>9477935516</v>
      </c>
      <c r="AE37" s="126"/>
    </row>
    <row r="38" spans="1:31" s="25" customFormat="1" ht="21.75" customHeight="1" x14ac:dyDescent="0.2">
      <c r="A38" s="151" t="s">
        <v>118</v>
      </c>
      <c r="B38" s="151"/>
      <c r="D38" s="29">
        <v>0</v>
      </c>
      <c r="E38" s="26"/>
      <c r="F38" s="29">
        <v>0</v>
      </c>
      <c r="G38" s="26"/>
      <c r="H38" s="29">
        <v>0</v>
      </c>
      <c r="I38" s="26"/>
      <c r="J38" s="50">
        <f t="shared" si="4"/>
        <v>0</v>
      </c>
      <c r="K38" s="26"/>
      <c r="L38" s="86">
        <f t="shared" si="0"/>
        <v>1.1914661916076154E-2</v>
      </c>
      <c r="M38" s="26"/>
      <c r="N38" s="29">
        <v>0</v>
      </c>
      <c r="O38" s="26"/>
      <c r="P38" s="152">
        <v>0</v>
      </c>
      <c r="Q38" s="152"/>
      <c r="R38" s="26"/>
      <c r="S38" s="29">
        <v>27612051008</v>
      </c>
      <c r="T38" s="26"/>
      <c r="U38" s="29">
        <f t="shared" si="5"/>
        <v>27612051008</v>
      </c>
      <c r="V38" s="26"/>
      <c r="W38" s="86">
        <f t="shared" si="1"/>
        <v>1.1914661916076154E-2</v>
      </c>
      <c r="AB38" s="125">
        <f t="shared" si="2"/>
        <v>27612051008</v>
      </c>
      <c r="AC38" s="126"/>
      <c r="AD38" s="125">
        <f t="shared" si="3"/>
        <v>27612051008</v>
      </c>
      <c r="AE38" s="126"/>
    </row>
    <row r="39" spans="1:31" s="25" customFormat="1" ht="21.75" customHeight="1" x14ac:dyDescent="0.2">
      <c r="A39" s="151" t="s">
        <v>31</v>
      </c>
      <c r="B39" s="151"/>
      <c r="D39" s="29">
        <v>0</v>
      </c>
      <c r="E39" s="26"/>
      <c r="F39" s="29">
        <v>49980640</v>
      </c>
      <c r="G39" s="26"/>
      <c r="H39" s="29">
        <v>0</v>
      </c>
      <c r="I39" s="26"/>
      <c r="J39" s="50">
        <f t="shared" si="4"/>
        <v>49980640</v>
      </c>
      <c r="K39" s="26"/>
      <c r="L39" s="86">
        <f t="shared" si="0"/>
        <v>1.0315663170006699E-3</v>
      </c>
      <c r="M39" s="26"/>
      <c r="N39" s="29">
        <v>257763000</v>
      </c>
      <c r="O39" s="26"/>
      <c r="P39" s="152">
        <v>655727785</v>
      </c>
      <c r="Q39" s="152"/>
      <c r="R39" s="26"/>
      <c r="S39" s="29">
        <v>1477148745</v>
      </c>
      <c r="T39" s="26"/>
      <c r="U39" s="29">
        <f t="shared" si="5"/>
        <v>2390639530</v>
      </c>
      <c r="V39" s="26"/>
      <c r="W39" s="86">
        <f t="shared" si="1"/>
        <v>1.0315663170006699E-3</v>
      </c>
      <c r="AB39" s="125">
        <f t="shared" si="2"/>
        <v>2390639530</v>
      </c>
      <c r="AC39" s="126"/>
      <c r="AD39" s="125">
        <f t="shared" si="3"/>
        <v>2390639530</v>
      </c>
      <c r="AE39" s="126"/>
    </row>
    <row r="40" spans="1:31" s="25" customFormat="1" ht="21.75" customHeight="1" x14ac:dyDescent="0.2">
      <c r="A40" s="151" t="s">
        <v>119</v>
      </c>
      <c r="B40" s="151"/>
      <c r="D40" s="29">
        <v>0</v>
      </c>
      <c r="E40" s="26"/>
      <c r="F40" s="29">
        <v>0</v>
      </c>
      <c r="G40" s="26"/>
      <c r="H40" s="29">
        <v>0</v>
      </c>
      <c r="I40" s="26"/>
      <c r="J40" s="50">
        <f t="shared" si="4"/>
        <v>0</v>
      </c>
      <c r="K40" s="26"/>
      <c r="L40" s="86">
        <f t="shared" si="0"/>
        <v>4.9098761123018905E-3</v>
      </c>
      <c r="M40" s="26"/>
      <c r="N40" s="29">
        <v>0</v>
      </c>
      <c r="O40" s="26"/>
      <c r="P40" s="152">
        <v>0</v>
      </c>
      <c r="Q40" s="152"/>
      <c r="R40" s="26"/>
      <c r="S40" s="29">
        <v>11378564546</v>
      </c>
      <c r="T40" s="26"/>
      <c r="U40" s="29">
        <f t="shared" si="5"/>
        <v>11378564546</v>
      </c>
      <c r="V40" s="26"/>
      <c r="W40" s="86">
        <f t="shared" si="1"/>
        <v>4.9098761123018905E-3</v>
      </c>
      <c r="AB40" s="125">
        <f t="shared" si="2"/>
        <v>11378564546</v>
      </c>
      <c r="AC40" s="126"/>
      <c r="AD40" s="125">
        <f t="shared" si="3"/>
        <v>11378564546</v>
      </c>
      <c r="AE40" s="126"/>
    </row>
    <row r="41" spans="1:31" s="25" customFormat="1" ht="21.75" customHeight="1" x14ac:dyDescent="0.2">
      <c r="A41" s="151" t="s">
        <v>24</v>
      </c>
      <c r="B41" s="151"/>
      <c r="D41" s="29">
        <v>0</v>
      </c>
      <c r="E41" s="26"/>
      <c r="F41" s="29">
        <v>0</v>
      </c>
      <c r="G41" s="26"/>
      <c r="H41" s="29">
        <v>0</v>
      </c>
      <c r="I41" s="26"/>
      <c r="J41" s="50">
        <f t="shared" si="4"/>
        <v>0</v>
      </c>
      <c r="K41" s="26"/>
      <c r="L41" s="86">
        <f t="shared" si="0"/>
        <v>1.9907798871564007E-4</v>
      </c>
      <c r="M41" s="26"/>
      <c r="N41" s="29">
        <v>229013860</v>
      </c>
      <c r="O41" s="26"/>
      <c r="P41" s="169">
        <v>-690374125</v>
      </c>
      <c r="Q41" s="169"/>
      <c r="R41" s="26"/>
      <c r="S41" s="29">
        <v>0</v>
      </c>
      <c r="T41" s="26"/>
      <c r="U41" s="89">
        <f t="shared" si="5"/>
        <v>-461360265</v>
      </c>
      <c r="V41" s="26"/>
      <c r="W41" s="86">
        <f t="shared" si="1"/>
        <v>1.9907798871564007E-4</v>
      </c>
      <c r="AB41" s="125">
        <f t="shared" si="2"/>
        <v>461360265</v>
      </c>
      <c r="AC41" s="126"/>
      <c r="AD41" s="125">
        <f t="shared" si="3"/>
        <v>461360265</v>
      </c>
      <c r="AE41" s="126"/>
    </row>
    <row r="42" spans="1:31" s="25" customFormat="1" ht="21.75" customHeight="1" x14ac:dyDescent="0.2">
      <c r="A42" s="151" t="s">
        <v>34</v>
      </c>
      <c r="B42" s="151"/>
      <c r="D42" s="29">
        <v>0</v>
      </c>
      <c r="E42" s="93"/>
      <c r="F42" s="90">
        <v>-6807501182</v>
      </c>
      <c r="G42" s="93"/>
      <c r="H42" s="29">
        <v>0</v>
      </c>
      <c r="I42" s="93"/>
      <c r="J42" s="29">
        <f t="shared" si="4"/>
        <v>-6807501182</v>
      </c>
      <c r="K42" s="93"/>
      <c r="L42" s="86">
        <f t="shared" si="0"/>
        <v>2.9374520224274242E-3</v>
      </c>
      <c r="M42" s="93"/>
      <c r="N42" s="29">
        <v>0</v>
      </c>
      <c r="O42" s="93"/>
      <c r="P42" s="169">
        <v>-6807501182</v>
      </c>
      <c r="Q42" s="169"/>
      <c r="R42" s="93"/>
      <c r="S42" s="29">
        <v>0</v>
      </c>
      <c r="T42" s="93"/>
      <c r="U42" s="90">
        <f t="shared" si="5"/>
        <v>-6807501182</v>
      </c>
      <c r="V42" s="93"/>
      <c r="W42" s="86">
        <f t="shared" si="1"/>
        <v>2.9374520224274242E-3</v>
      </c>
      <c r="X42" s="95"/>
      <c r="Y42" s="95"/>
      <c r="Z42" s="95"/>
      <c r="AA42" s="95"/>
      <c r="AB42" s="125">
        <f t="shared" si="2"/>
        <v>6807501182</v>
      </c>
      <c r="AC42" s="126"/>
      <c r="AD42" s="125">
        <f t="shared" si="3"/>
        <v>6807501182</v>
      </c>
      <c r="AE42" s="126"/>
    </row>
    <row r="43" spans="1:31" s="25" customFormat="1" ht="21.75" customHeight="1" x14ac:dyDescent="0.2">
      <c r="A43" s="151" t="s">
        <v>22</v>
      </c>
      <c r="B43" s="151"/>
      <c r="D43" s="29">
        <v>0</v>
      </c>
      <c r="E43" s="93"/>
      <c r="F43" s="29">
        <v>67474359</v>
      </c>
      <c r="G43" s="93"/>
      <c r="H43" s="29">
        <v>0</v>
      </c>
      <c r="I43" s="93"/>
      <c r="J43" s="29">
        <f t="shared" si="4"/>
        <v>67474359</v>
      </c>
      <c r="K43" s="93"/>
      <c r="L43" s="86">
        <f t="shared" si="0"/>
        <v>3.687805600793246E-3</v>
      </c>
      <c r="M43" s="93"/>
      <c r="N43" s="29">
        <v>0</v>
      </c>
      <c r="O43" s="93"/>
      <c r="P43" s="169">
        <v>-8546434391</v>
      </c>
      <c r="Q43" s="169"/>
      <c r="R43" s="93"/>
      <c r="S43" s="29">
        <v>0</v>
      </c>
      <c r="T43" s="93"/>
      <c r="U43" s="90">
        <f t="shared" si="5"/>
        <v>-8546434391</v>
      </c>
      <c r="V43" s="93"/>
      <c r="W43" s="86">
        <f t="shared" si="1"/>
        <v>3.687805600793246E-3</v>
      </c>
      <c r="X43" s="95"/>
      <c r="Y43" s="95"/>
      <c r="Z43" s="95"/>
      <c r="AA43" s="95"/>
      <c r="AB43" s="125">
        <f t="shared" si="2"/>
        <v>8546434391</v>
      </c>
      <c r="AC43" s="126"/>
      <c r="AD43" s="125">
        <f t="shared" si="3"/>
        <v>8546434391</v>
      </c>
      <c r="AE43" s="126"/>
    </row>
    <row r="44" spans="1:31" s="25" customFormat="1" ht="21.75" customHeight="1" x14ac:dyDescent="0.2">
      <c r="A44" s="153" t="s">
        <v>33</v>
      </c>
      <c r="B44" s="153"/>
      <c r="D44" s="31">
        <v>0</v>
      </c>
      <c r="E44" s="93"/>
      <c r="F44" s="31">
        <v>20543285026</v>
      </c>
      <c r="G44" s="93"/>
      <c r="H44" s="31">
        <v>0</v>
      </c>
      <c r="I44" s="93"/>
      <c r="J44" s="29">
        <f t="shared" si="4"/>
        <v>20543285026</v>
      </c>
      <c r="K44" s="93"/>
      <c r="L44" s="86">
        <f t="shared" si="0"/>
        <v>8.8644735466939396E-3</v>
      </c>
      <c r="M44" s="93"/>
      <c r="N44" s="31">
        <v>0</v>
      </c>
      <c r="O44" s="93"/>
      <c r="P44" s="152">
        <v>20543285026</v>
      </c>
      <c r="Q44" s="154"/>
      <c r="R44" s="93"/>
      <c r="S44" s="31">
        <v>0</v>
      </c>
      <c r="T44" s="93"/>
      <c r="U44" s="29">
        <f t="shared" si="5"/>
        <v>20543285026</v>
      </c>
      <c r="V44" s="93"/>
      <c r="W44" s="86">
        <f t="shared" si="1"/>
        <v>8.8644735466939396E-3</v>
      </c>
      <c r="X44" s="95"/>
      <c r="Y44" s="95"/>
      <c r="Z44" s="95"/>
      <c r="AA44" s="95"/>
      <c r="AB44" s="125">
        <f t="shared" si="2"/>
        <v>20543285026</v>
      </c>
      <c r="AC44" s="126"/>
      <c r="AD44" s="125">
        <f t="shared" si="3"/>
        <v>20543285026</v>
      </c>
      <c r="AE44" s="126"/>
    </row>
    <row r="45" spans="1:31" s="25" customFormat="1" ht="21.75" customHeight="1" x14ac:dyDescent="0.2">
      <c r="A45" s="155" t="s">
        <v>35</v>
      </c>
      <c r="B45" s="155"/>
      <c r="D45" s="32">
        <f>SUM(D11:D44)</f>
        <v>2068245455</v>
      </c>
      <c r="E45" s="93"/>
      <c r="F45" s="32">
        <f>SUM(F11:F44)</f>
        <v>757851580177</v>
      </c>
      <c r="G45" s="93"/>
      <c r="H45" s="32">
        <f>SUM(H11:H44)</f>
        <v>405699099604</v>
      </c>
      <c r="I45" s="93"/>
      <c r="J45" s="32">
        <f>SUM(J11:J44)</f>
        <v>1165618925236</v>
      </c>
      <c r="K45" s="93"/>
      <c r="L45" s="84">
        <f>SUM(L11:L44)</f>
        <v>0.99999999999999978</v>
      </c>
      <c r="M45" s="93"/>
      <c r="N45" s="32">
        <f>SUM(N11:N44)</f>
        <v>39616464938</v>
      </c>
      <c r="O45" s="93"/>
      <c r="P45" s="93"/>
      <c r="Q45" s="32">
        <f>SUM(P11:Q44)</f>
        <v>1538798427921</v>
      </c>
      <c r="R45" s="93"/>
      <c r="S45" s="32">
        <f>SUM(S11:S44)</f>
        <v>707439577357</v>
      </c>
      <c r="T45" s="93"/>
      <c r="U45" s="32">
        <f>SUM(U11:U44)</f>
        <v>2285854470216</v>
      </c>
      <c r="V45" s="93"/>
      <c r="W45" s="84">
        <f>SUM(W11:W44)</f>
        <v>0.99999999999999978</v>
      </c>
      <c r="X45" s="95"/>
      <c r="Y45" s="95"/>
      <c r="Z45" s="95"/>
      <c r="AA45" s="95"/>
      <c r="AB45" s="125">
        <f>SUM(AB11:AB44)</f>
        <v>2317485061892</v>
      </c>
      <c r="AC45" s="127"/>
      <c r="AD45" s="125">
        <f>SUM(AD11:AD44)</f>
        <v>2317485061892</v>
      </c>
      <c r="AE45" s="128">
        <f>SUM(W11:W44)</f>
        <v>0.99999999999999978</v>
      </c>
    </row>
    <row r="46" spans="1:31" s="25" customFormat="1" x14ac:dyDescent="0.2"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126"/>
      <c r="AC46" s="127"/>
      <c r="AD46" s="125"/>
      <c r="AE46" s="126"/>
    </row>
    <row r="47" spans="1:31" s="25" customFormat="1" x14ac:dyDescent="0.2"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126"/>
      <c r="AC47" s="127"/>
      <c r="AD47" s="125"/>
      <c r="AE47" s="126"/>
    </row>
    <row r="48" spans="1:31" s="25" customFormat="1" x14ac:dyDescent="0.2"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126"/>
      <c r="AC48" s="127"/>
      <c r="AD48" s="125"/>
      <c r="AE48" s="126"/>
    </row>
    <row r="49" spans="4:31" s="25" customFormat="1" x14ac:dyDescent="0.2"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  <c r="AB49" s="126"/>
      <c r="AC49" s="127"/>
      <c r="AD49" s="125"/>
      <c r="AE49" s="126"/>
    </row>
    <row r="50" spans="4:31" x14ac:dyDescent="0.2"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</row>
  </sheetData>
  <mergeCells count="79">
    <mergeCell ref="A45:B45"/>
    <mergeCell ref="A42:B42"/>
    <mergeCell ref="P42:Q42"/>
    <mergeCell ref="A43:B43"/>
    <mergeCell ref="P43:Q43"/>
    <mergeCell ref="A44:B44"/>
    <mergeCell ref="P44:Q44"/>
    <mergeCell ref="A39:B39"/>
    <mergeCell ref="P39:Q39"/>
    <mergeCell ref="A40:B40"/>
    <mergeCell ref="P40:Q40"/>
    <mergeCell ref="A41:B41"/>
    <mergeCell ref="P41:Q41"/>
    <mergeCell ref="A36:B36"/>
    <mergeCell ref="P36:Q36"/>
    <mergeCell ref="A37:B37"/>
    <mergeCell ref="P37:Q37"/>
    <mergeCell ref="A38:B38"/>
    <mergeCell ref="P38:Q38"/>
    <mergeCell ref="A33:B33"/>
    <mergeCell ref="P33:Q33"/>
    <mergeCell ref="A34:B34"/>
    <mergeCell ref="P34:Q34"/>
    <mergeCell ref="A35:B35"/>
    <mergeCell ref="P35:Q35"/>
    <mergeCell ref="A30:B30"/>
    <mergeCell ref="P30:Q30"/>
    <mergeCell ref="A31:B31"/>
    <mergeCell ref="P31:Q31"/>
    <mergeCell ref="A32:B32"/>
    <mergeCell ref="P32:Q32"/>
    <mergeCell ref="A27:B27"/>
    <mergeCell ref="P27:Q27"/>
    <mergeCell ref="A28:B28"/>
    <mergeCell ref="P28:Q28"/>
    <mergeCell ref="A29:B29"/>
    <mergeCell ref="P29:Q29"/>
    <mergeCell ref="A24:B24"/>
    <mergeCell ref="P24:Q24"/>
    <mergeCell ref="A25:B25"/>
    <mergeCell ref="P25:Q25"/>
    <mergeCell ref="A26:B26"/>
    <mergeCell ref="P26:Q26"/>
    <mergeCell ref="A21:B21"/>
    <mergeCell ref="P21:Q21"/>
    <mergeCell ref="A22:B22"/>
    <mergeCell ref="P22:Q22"/>
    <mergeCell ref="A23:B23"/>
    <mergeCell ref="P23:Q23"/>
    <mergeCell ref="A18:B18"/>
    <mergeCell ref="P18:Q18"/>
    <mergeCell ref="A19:B19"/>
    <mergeCell ref="P19:Q19"/>
    <mergeCell ref="A20:B20"/>
    <mergeCell ref="P20:Q20"/>
    <mergeCell ref="A15:B15"/>
    <mergeCell ref="P15:Q15"/>
    <mergeCell ref="A16:B16"/>
    <mergeCell ref="P16:Q16"/>
    <mergeCell ref="A17:B17"/>
    <mergeCell ref="P17:Q17"/>
    <mergeCell ref="A12:B12"/>
    <mergeCell ref="P12:Q12"/>
    <mergeCell ref="A13:B13"/>
    <mergeCell ref="P13:Q13"/>
    <mergeCell ref="A14:B14"/>
    <mergeCell ref="P14:Q14"/>
    <mergeCell ref="J9:L9"/>
    <mergeCell ref="U9:W9"/>
    <mergeCell ref="A10:B10"/>
    <mergeCell ref="P10:Q10"/>
    <mergeCell ref="A11:B11"/>
    <mergeCell ref="P11:Q11"/>
    <mergeCell ref="A1:W1"/>
    <mergeCell ref="A2:W2"/>
    <mergeCell ref="A3:W3"/>
    <mergeCell ref="B5:W5"/>
    <mergeCell ref="D8:L8"/>
    <mergeCell ref="N8:W8"/>
  </mergeCells>
  <pageMargins left="0.39" right="0.39" top="0.39" bottom="0.39" header="0" footer="0"/>
  <pageSetup scale="50" fitToHeight="0" orientation="landscape" r:id="rId1"/>
  <rowBreaks count="2" manualBreakCount="2">
    <brk id="45" max="24" man="1"/>
    <brk id="48" max="24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144" t="s">
        <v>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</row>
    <row r="2" spans="1:22" ht="21.75" customHeight="1" x14ac:dyDescent="0.2">
      <c r="A2" s="144" t="s">
        <v>81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</row>
    <row r="3" spans="1:22" ht="21.75" customHeight="1" x14ac:dyDescent="0.2">
      <c r="A3" s="144" t="s">
        <v>2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</row>
    <row r="4" spans="1:22" ht="14.45" customHeight="1" x14ac:dyDescent="0.2"/>
    <row r="5" spans="1:22" ht="14.45" customHeight="1" x14ac:dyDescent="0.2">
      <c r="A5" s="2" t="s">
        <v>120</v>
      </c>
      <c r="B5" s="146" t="s">
        <v>121</v>
      </c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</row>
    <row r="6" spans="1:22" ht="14.45" customHeight="1" x14ac:dyDescent="0.2">
      <c r="D6" s="147" t="s">
        <v>96</v>
      </c>
      <c r="E6" s="147"/>
      <c r="F6" s="147"/>
      <c r="G6" s="147"/>
      <c r="H6" s="147"/>
      <c r="I6" s="147"/>
      <c r="J6" s="147"/>
      <c r="K6" s="147"/>
      <c r="L6" s="147"/>
      <c r="N6" s="147" t="s">
        <v>97</v>
      </c>
      <c r="O6" s="147"/>
      <c r="P6" s="147"/>
      <c r="Q6" s="147"/>
      <c r="R6" s="147"/>
      <c r="S6" s="147"/>
      <c r="T6" s="147"/>
      <c r="U6" s="147"/>
      <c r="V6" s="147"/>
    </row>
    <row r="7" spans="1:22" ht="14.45" customHeight="1" x14ac:dyDescent="0.2">
      <c r="D7" s="4"/>
      <c r="E7" s="4"/>
      <c r="F7" s="4"/>
      <c r="G7" s="4"/>
      <c r="H7" s="4"/>
      <c r="I7" s="4"/>
      <c r="J7" s="148" t="s">
        <v>35</v>
      </c>
      <c r="K7" s="148"/>
      <c r="L7" s="148"/>
      <c r="N7" s="4"/>
      <c r="O7" s="4"/>
      <c r="P7" s="4"/>
      <c r="Q7" s="4"/>
      <c r="R7" s="4"/>
      <c r="S7" s="4"/>
      <c r="T7" s="148" t="s">
        <v>35</v>
      </c>
      <c r="U7" s="148"/>
      <c r="V7" s="148"/>
    </row>
    <row r="8" spans="1:22" ht="14.45" customHeight="1" x14ac:dyDescent="0.2">
      <c r="A8" s="147" t="s">
        <v>52</v>
      </c>
      <c r="B8" s="147"/>
      <c r="D8" s="3" t="s">
        <v>122</v>
      </c>
      <c r="F8" s="3" t="s">
        <v>100</v>
      </c>
      <c r="H8" s="3" t="s">
        <v>101</v>
      </c>
      <c r="J8" s="5" t="s">
        <v>75</v>
      </c>
      <c r="K8" s="4"/>
      <c r="L8" s="5" t="s">
        <v>86</v>
      </c>
      <c r="N8" s="3" t="s">
        <v>122</v>
      </c>
      <c r="P8" s="3" t="s">
        <v>100</v>
      </c>
      <c r="R8" s="3" t="s">
        <v>101</v>
      </c>
      <c r="T8" s="5" t="s">
        <v>75</v>
      </c>
      <c r="U8" s="4"/>
      <c r="V8" s="5" t="s">
        <v>86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144" t="s">
        <v>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</row>
    <row r="2" spans="1:18" ht="21.75" customHeight="1" x14ac:dyDescent="0.2">
      <c r="A2" s="144" t="s">
        <v>81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</row>
    <row r="3" spans="1:18" ht="21.75" customHeight="1" x14ac:dyDescent="0.2">
      <c r="A3" s="144" t="s">
        <v>2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</row>
    <row r="4" spans="1:18" ht="14.45" customHeight="1" x14ac:dyDescent="0.2"/>
    <row r="5" spans="1:18" ht="14.45" customHeight="1" x14ac:dyDescent="0.2">
      <c r="A5" s="2" t="s">
        <v>123</v>
      </c>
      <c r="B5" s="146" t="s">
        <v>124</v>
      </c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</row>
    <row r="6" spans="1:18" ht="14.45" customHeight="1" x14ac:dyDescent="0.2">
      <c r="D6" s="147" t="s">
        <v>96</v>
      </c>
      <c r="E6" s="147"/>
      <c r="F6" s="147"/>
      <c r="G6" s="147"/>
      <c r="H6" s="147"/>
      <c r="I6" s="147"/>
      <c r="J6" s="147"/>
      <c r="L6" s="147" t="s">
        <v>97</v>
      </c>
      <c r="M6" s="147"/>
      <c r="N6" s="147"/>
      <c r="O6" s="147"/>
      <c r="P6" s="147"/>
      <c r="Q6" s="147"/>
      <c r="R6" s="147"/>
    </row>
    <row r="7" spans="1:18" ht="14.45" customHeight="1" x14ac:dyDescent="0.2">
      <c r="D7" s="4"/>
      <c r="E7" s="4"/>
      <c r="F7" s="4"/>
      <c r="G7" s="4"/>
      <c r="H7" s="4"/>
      <c r="I7" s="4"/>
      <c r="J7" s="4"/>
      <c r="L7" s="4"/>
      <c r="M7" s="4"/>
      <c r="N7" s="4"/>
      <c r="O7" s="4"/>
      <c r="P7" s="4"/>
      <c r="Q7" s="4"/>
      <c r="R7" s="4"/>
    </row>
    <row r="8" spans="1:18" ht="14.45" customHeight="1" x14ac:dyDescent="0.2">
      <c r="A8" s="147" t="s">
        <v>125</v>
      </c>
      <c r="B8" s="147"/>
      <c r="D8" s="3" t="s">
        <v>126</v>
      </c>
      <c r="F8" s="3" t="s">
        <v>100</v>
      </c>
      <c r="H8" s="3" t="s">
        <v>101</v>
      </c>
      <c r="J8" s="3" t="s">
        <v>35</v>
      </c>
      <c r="L8" s="3" t="s">
        <v>126</v>
      </c>
      <c r="N8" s="3" t="s">
        <v>100</v>
      </c>
      <c r="P8" s="3" t="s">
        <v>101</v>
      </c>
      <c r="R8" s="3" t="s">
        <v>35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34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144" t="s">
        <v>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</row>
    <row r="2" spans="1:17" ht="21.75" customHeight="1" x14ac:dyDescent="0.2">
      <c r="A2" s="144" t="s">
        <v>81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</row>
    <row r="3" spans="1:17" ht="21.75" customHeight="1" x14ac:dyDescent="0.2">
      <c r="A3" s="144" t="s">
        <v>2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</row>
    <row r="4" spans="1:17" ht="14.45" customHeight="1" x14ac:dyDescent="0.2"/>
    <row r="5" spans="1:17" ht="14.45" customHeight="1" x14ac:dyDescent="0.2">
      <c r="A5" s="2" t="s">
        <v>127</v>
      </c>
      <c r="B5" s="146" t="s">
        <v>128</v>
      </c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</row>
    <row r="6" spans="1:17" ht="29.1" customHeight="1" x14ac:dyDescent="0.2">
      <c r="M6" s="170" t="s">
        <v>129</v>
      </c>
      <c r="Q6" s="170" t="s">
        <v>130</v>
      </c>
    </row>
    <row r="7" spans="1:17" ht="14.45" customHeight="1" x14ac:dyDescent="0.2">
      <c r="A7" s="147" t="s">
        <v>131</v>
      </c>
      <c r="B7" s="147"/>
      <c r="D7" s="3" t="s">
        <v>132</v>
      </c>
      <c r="F7" s="3" t="s">
        <v>133</v>
      </c>
      <c r="H7" s="3" t="s">
        <v>46</v>
      </c>
      <c r="J7" s="147" t="s">
        <v>134</v>
      </c>
      <c r="K7" s="147"/>
      <c r="M7" s="170"/>
      <c r="O7" s="3" t="s">
        <v>135</v>
      </c>
      <c r="Q7" s="170"/>
    </row>
    <row r="8" spans="1:17" ht="14.45" customHeight="1" x14ac:dyDescent="0.2">
      <c r="A8" s="148" t="s">
        <v>136</v>
      </c>
      <c r="B8" s="174"/>
      <c r="D8" s="148" t="s">
        <v>137</v>
      </c>
      <c r="F8" s="5" t="s">
        <v>138</v>
      </c>
      <c r="H8" s="4"/>
      <c r="J8" s="4"/>
      <c r="K8" s="4"/>
      <c r="M8" s="4"/>
      <c r="O8" s="4"/>
      <c r="Q8" s="4"/>
    </row>
    <row r="9" spans="1:17" ht="14.45" customHeight="1" x14ac:dyDescent="0.2">
      <c r="A9" s="147"/>
      <c r="B9" s="147"/>
      <c r="D9" s="147"/>
      <c r="F9" s="5" t="s">
        <v>139</v>
      </c>
    </row>
    <row r="10" spans="1:17" ht="14.45" customHeight="1" x14ac:dyDescent="0.2">
      <c r="A10" s="148" t="s">
        <v>136</v>
      </c>
      <c r="B10" s="174"/>
      <c r="D10" s="148" t="s">
        <v>140</v>
      </c>
      <c r="F10" s="5" t="s">
        <v>138</v>
      </c>
    </row>
    <row r="11" spans="1:17" ht="14.45" customHeight="1" x14ac:dyDescent="0.2">
      <c r="A11" s="147"/>
      <c r="B11" s="147"/>
      <c r="D11" s="147"/>
      <c r="F11" s="5" t="s">
        <v>141</v>
      </c>
    </row>
    <row r="12" spans="1:17" ht="65.45" customHeight="1" x14ac:dyDescent="0.2">
      <c r="A12" s="171" t="s">
        <v>142</v>
      </c>
      <c r="B12" s="171"/>
      <c r="D12" s="20" t="s">
        <v>143</v>
      </c>
      <c r="F12" s="5" t="s">
        <v>144</v>
      </c>
    </row>
    <row r="13" spans="1:17" ht="14.45" customHeight="1" x14ac:dyDescent="0.2">
      <c r="A13" s="171" t="s">
        <v>145</v>
      </c>
      <c r="B13" s="172"/>
      <c r="D13" s="171" t="s">
        <v>145</v>
      </c>
      <c r="F13" s="5" t="s">
        <v>146</v>
      </c>
    </row>
    <row r="14" spans="1:17" ht="14.45" customHeight="1" x14ac:dyDescent="0.2">
      <c r="A14" s="173"/>
      <c r="B14" s="173"/>
      <c r="D14" s="173"/>
      <c r="F14" s="5" t="s">
        <v>147</v>
      </c>
    </row>
    <row r="15" spans="1:17" ht="14.45" customHeight="1" x14ac:dyDescent="0.2">
      <c r="A15" s="173"/>
      <c r="B15" s="173"/>
      <c r="D15" s="173"/>
      <c r="F15" s="5" t="s">
        <v>148</v>
      </c>
    </row>
    <row r="16" spans="1:17" ht="14.45" customHeight="1" x14ac:dyDescent="0.2">
      <c r="A16" s="170"/>
      <c r="B16" s="170"/>
      <c r="D16" s="170"/>
      <c r="F16" s="5" t="s">
        <v>149</v>
      </c>
    </row>
    <row r="17" spans="1:10" ht="14.45" customHeight="1" x14ac:dyDescent="0.2">
      <c r="A17" s="4"/>
      <c r="B17" s="4"/>
      <c r="D17" s="4"/>
      <c r="F17" s="4"/>
    </row>
    <row r="18" spans="1:10" ht="14.45" customHeight="1" x14ac:dyDescent="0.2">
      <c r="A18" s="147" t="s">
        <v>150</v>
      </c>
      <c r="B18" s="147"/>
      <c r="C18" s="147"/>
      <c r="D18" s="147"/>
      <c r="E18" s="147"/>
      <c r="F18" s="147"/>
      <c r="G18" s="147"/>
      <c r="H18" s="147"/>
      <c r="I18" s="147"/>
      <c r="J18" s="147"/>
    </row>
    <row r="19" spans="1:10" ht="14.4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6"/>
  <sheetViews>
    <sheetView rightToLeft="1" workbookViewId="0">
      <selection activeCell="F23" sqref="F23"/>
    </sheetView>
  </sheetViews>
  <sheetFormatPr defaultRowHeight="12.75" x14ac:dyDescent="0.2"/>
  <cols>
    <col min="1" max="1" width="5.140625" customWidth="1"/>
    <col min="2" max="2" width="47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44" t="s">
        <v>0</v>
      </c>
      <c r="B1" s="144"/>
      <c r="C1" s="144"/>
      <c r="D1" s="144"/>
      <c r="E1" s="144"/>
      <c r="F1" s="144"/>
      <c r="G1" s="144"/>
      <c r="H1" s="144"/>
      <c r="I1" s="144"/>
      <c r="J1" s="144"/>
    </row>
    <row r="2" spans="1:10" ht="21.75" customHeight="1" x14ac:dyDescent="0.2">
      <c r="A2" s="144" t="s">
        <v>81</v>
      </c>
      <c r="B2" s="144"/>
      <c r="C2" s="144"/>
      <c r="D2" s="144"/>
      <c r="E2" s="144"/>
      <c r="F2" s="144"/>
      <c r="G2" s="144"/>
      <c r="H2" s="144"/>
      <c r="I2" s="144"/>
      <c r="J2" s="144"/>
    </row>
    <row r="3" spans="1:10" ht="21.75" customHeight="1" x14ac:dyDescent="0.2">
      <c r="A3" s="144" t="s">
        <v>2</v>
      </c>
      <c r="B3" s="144"/>
      <c r="C3" s="144"/>
      <c r="D3" s="144"/>
      <c r="E3" s="144"/>
      <c r="F3" s="144"/>
      <c r="G3" s="144"/>
      <c r="H3" s="144"/>
      <c r="I3" s="144"/>
      <c r="J3" s="144"/>
    </row>
    <row r="4" spans="1:10" ht="14.45" customHeight="1" x14ac:dyDescent="0.2"/>
    <row r="5" spans="1:10" ht="14.45" customHeight="1" x14ac:dyDescent="0.2"/>
    <row r="6" spans="1:10" ht="14.45" customHeight="1" x14ac:dyDescent="0.2"/>
    <row r="7" spans="1:10" ht="25.5" customHeight="1" x14ac:dyDescent="0.2">
      <c r="A7" s="2" t="s">
        <v>151</v>
      </c>
      <c r="B7" s="146" t="s">
        <v>152</v>
      </c>
      <c r="C7" s="146"/>
      <c r="D7" s="146"/>
      <c r="E7" s="146"/>
      <c r="F7" s="146"/>
      <c r="G7" s="146"/>
      <c r="H7" s="146"/>
      <c r="I7" s="146"/>
      <c r="J7" s="146"/>
    </row>
    <row r="8" spans="1:10" ht="25.5" customHeight="1" x14ac:dyDescent="0.2">
      <c r="D8" s="147" t="s">
        <v>96</v>
      </c>
      <c r="E8" s="147"/>
      <c r="F8" s="147"/>
      <c r="H8" s="147" t="s">
        <v>97</v>
      </c>
      <c r="I8" s="147"/>
      <c r="J8" s="147"/>
    </row>
    <row r="9" spans="1:10" ht="25.5" customHeight="1" x14ac:dyDescent="0.2">
      <c r="A9" s="147" t="s">
        <v>153</v>
      </c>
      <c r="B9" s="147"/>
      <c r="D9" s="20" t="s">
        <v>154</v>
      </c>
      <c r="E9" s="4"/>
      <c r="F9" s="20" t="s">
        <v>155</v>
      </c>
      <c r="H9" s="20" t="s">
        <v>154</v>
      </c>
      <c r="I9" s="4"/>
      <c r="J9" s="20" t="s">
        <v>155</v>
      </c>
    </row>
    <row r="10" spans="1:10" ht="25.5" customHeight="1" x14ac:dyDescent="0.2">
      <c r="A10" s="158"/>
      <c r="B10" s="158"/>
      <c r="D10" s="7">
        <v>0</v>
      </c>
      <c r="F10" s="8"/>
      <c r="H10" s="7">
        <v>22727865</v>
      </c>
      <c r="J10" s="8"/>
    </row>
    <row r="11" spans="1:10" ht="25.5" customHeight="1" x14ac:dyDescent="0.2">
      <c r="A11" s="159"/>
      <c r="B11" s="159"/>
      <c r="D11" s="10">
        <v>435708</v>
      </c>
      <c r="F11" s="11"/>
      <c r="H11" s="10">
        <v>2631372</v>
      </c>
      <c r="J11" s="11"/>
    </row>
    <row r="12" spans="1:10" ht="25.5" customHeight="1" x14ac:dyDescent="0.2">
      <c r="A12" s="159"/>
      <c r="B12" s="159"/>
      <c r="D12" s="10">
        <v>5210</v>
      </c>
      <c r="F12" s="11"/>
      <c r="H12" s="10">
        <v>649618641</v>
      </c>
      <c r="J12" s="11"/>
    </row>
    <row r="13" spans="1:10" ht="25.5" customHeight="1" x14ac:dyDescent="0.2">
      <c r="A13" s="159"/>
      <c r="B13" s="159"/>
      <c r="D13" s="10">
        <v>0</v>
      </c>
      <c r="F13" s="11"/>
      <c r="H13" s="10">
        <v>1929643820</v>
      </c>
      <c r="J13" s="11"/>
    </row>
    <row r="14" spans="1:10" ht="25.5" customHeight="1" x14ac:dyDescent="0.2">
      <c r="A14" s="159"/>
      <c r="B14" s="159"/>
      <c r="D14" s="10">
        <v>0</v>
      </c>
      <c r="F14" s="11"/>
      <c r="H14" s="10">
        <v>2073008208</v>
      </c>
      <c r="J14" s="11"/>
    </row>
    <row r="15" spans="1:10" ht="25.5" customHeight="1" x14ac:dyDescent="0.2">
      <c r="A15" s="157"/>
      <c r="B15" s="157"/>
      <c r="D15" s="13">
        <v>2305550681</v>
      </c>
      <c r="F15" s="14"/>
      <c r="H15" s="13">
        <v>2305550681</v>
      </c>
      <c r="J15" s="14"/>
    </row>
    <row r="16" spans="1:10" ht="25.5" customHeight="1" x14ac:dyDescent="0.2">
      <c r="A16" s="155" t="s">
        <v>35</v>
      </c>
      <c r="B16" s="155"/>
      <c r="D16" s="16">
        <v>2305991599</v>
      </c>
      <c r="F16" s="16"/>
      <c r="H16" s="16">
        <v>6983180587</v>
      </c>
      <c r="J16" s="16"/>
    </row>
  </sheetData>
  <mergeCells count="14">
    <mergeCell ref="A14:B14"/>
    <mergeCell ref="A15:B15"/>
    <mergeCell ref="A16:B16"/>
    <mergeCell ref="A9:B9"/>
    <mergeCell ref="A10:B10"/>
    <mergeCell ref="A11:B11"/>
    <mergeCell ref="A12:B12"/>
    <mergeCell ref="A13:B13"/>
    <mergeCell ref="A1:J1"/>
    <mergeCell ref="A2:J2"/>
    <mergeCell ref="A3:J3"/>
    <mergeCell ref="B7:J7"/>
    <mergeCell ref="D8:F8"/>
    <mergeCell ref="H8:J8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3164A-07BF-4CF4-B4A1-DAED153C2DAA}">
  <sheetPr>
    <pageSetUpPr fitToPage="1"/>
  </sheetPr>
  <dimension ref="A1:W22"/>
  <sheetViews>
    <sheetView rightToLeft="1" view="pageBreakPreview" zoomScale="70" zoomScaleNormal="85" zoomScaleSheetLayoutView="70" workbookViewId="0">
      <selection activeCell="J11" sqref="J11"/>
    </sheetView>
  </sheetViews>
  <sheetFormatPr defaultRowHeight="15.75" x14ac:dyDescent="0.4"/>
  <cols>
    <col min="1" max="1" width="10.5703125" style="51" customWidth="1"/>
    <col min="2" max="2" width="48.7109375" style="51" customWidth="1"/>
    <col min="3" max="3" width="1.28515625" style="51" customWidth="1"/>
    <col min="4" max="4" width="29.85546875" style="51" customWidth="1"/>
    <col min="5" max="5" width="1.28515625" style="51" customWidth="1"/>
    <col min="6" max="6" width="29.140625" style="51" customWidth="1"/>
    <col min="7" max="7" width="1.28515625" style="51" customWidth="1"/>
    <col min="8" max="8" width="29.140625" style="51" customWidth="1"/>
    <col min="9" max="9" width="1.28515625" style="51" customWidth="1"/>
    <col min="10" max="10" width="28.28515625" style="51" customWidth="1"/>
    <col min="11" max="11" width="0.28515625" style="51" customWidth="1"/>
    <col min="12" max="14" width="9.140625" style="129"/>
    <col min="15" max="15" width="14.85546875" style="129" bestFit="1" customWidth="1"/>
    <col min="16" max="16" width="15.85546875" style="129" customWidth="1"/>
    <col min="17" max="17" width="24.140625" style="129" customWidth="1"/>
    <col min="18" max="18" width="16.5703125" style="129" bestFit="1" customWidth="1"/>
    <col min="19" max="23" width="9.140625" style="129"/>
    <col min="24" max="16384" width="9.140625" style="51"/>
  </cols>
  <sheetData>
    <row r="1" spans="1:18" ht="29.1" customHeight="1" x14ac:dyDescent="0.4">
      <c r="A1" s="176" t="s">
        <v>0</v>
      </c>
      <c r="B1" s="176"/>
      <c r="C1" s="176"/>
      <c r="D1" s="176"/>
      <c r="E1" s="176"/>
      <c r="F1" s="176"/>
      <c r="G1" s="176"/>
      <c r="H1" s="176"/>
      <c r="I1" s="176"/>
      <c r="J1" s="176"/>
    </row>
    <row r="2" spans="1:18" ht="21.75" customHeight="1" x14ac:dyDescent="0.4">
      <c r="A2" s="176" t="s">
        <v>203</v>
      </c>
      <c r="B2" s="176"/>
      <c r="C2" s="176"/>
      <c r="D2" s="176"/>
      <c r="E2" s="176"/>
      <c r="F2" s="176"/>
      <c r="G2" s="176"/>
      <c r="H2" s="176"/>
      <c r="I2" s="176"/>
      <c r="J2" s="176"/>
    </row>
    <row r="3" spans="1:18" ht="21.75" customHeight="1" x14ac:dyDescent="0.4">
      <c r="A3" s="176" t="s">
        <v>2</v>
      </c>
      <c r="B3" s="176"/>
      <c r="C3" s="176"/>
      <c r="D3" s="176"/>
      <c r="E3" s="176"/>
      <c r="F3" s="176"/>
      <c r="G3" s="176"/>
      <c r="H3" s="176"/>
      <c r="I3" s="176"/>
      <c r="J3" s="176"/>
    </row>
    <row r="4" spans="1:18" ht="14.45" customHeight="1" x14ac:dyDescent="0.4"/>
    <row r="5" spans="1:18" ht="14.45" customHeight="1" x14ac:dyDescent="0.4"/>
    <row r="6" spans="1:18" ht="14.45" customHeight="1" x14ac:dyDescent="0.4"/>
    <row r="7" spans="1:18" ht="33.75" customHeight="1" x14ac:dyDescent="0.4">
      <c r="A7" s="52" t="s">
        <v>90</v>
      </c>
      <c r="B7" s="177" t="s">
        <v>152</v>
      </c>
      <c r="C7" s="177"/>
      <c r="D7" s="177"/>
      <c r="E7" s="177"/>
      <c r="F7" s="177"/>
      <c r="G7" s="177"/>
      <c r="H7" s="177"/>
      <c r="I7" s="177"/>
      <c r="J7" s="177"/>
    </row>
    <row r="8" spans="1:18" ht="46.5" customHeight="1" x14ac:dyDescent="0.4">
      <c r="D8" s="160" t="s">
        <v>96</v>
      </c>
      <c r="E8" s="160"/>
      <c r="F8" s="160"/>
      <c r="H8" s="160" t="s">
        <v>97</v>
      </c>
      <c r="I8" s="160"/>
      <c r="J8" s="160"/>
    </row>
    <row r="9" spans="1:18" ht="46.5" customHeight="1" x14ac:dyDescent="0.4">
      <c r="A9" s="160" t="s">
        <v>153</v>
      </c>
      <c r="B9" s="160"/>
      <c r="D9" s="53" t="s">
        <v>154</v>
      </c>
      <c r="E9" s="54"/>
      <c r="F9" s="53" t="s">
        <v>155</v>
      </c>
      <c r="G9" s="55"/>
      <c r="H9" s="53" t="s">
        <v>154</v>
      </c>
      <c r="I9" s="54"/>
      <c r="J9" s="53" t="s">
        <v>155</v>
      </c>
    </row>
    <row r="10" spans="1:18" ht="46.5" customHeight="1" x14ac:dyDescent="0.4">
      <c r="A10" s="161" t="s">
        <v>202</v>
      </c>
      <c r="B10" s="161"/>
      <c r="C10" s="56"/>
      <c r="D10" s="57">
        <v>2305991599</v>
      </c>
      <c r="E10" s="57"/>
      <c r="F10" s="58">
        <f>D10/R14</f>
        <v>1.1867194047835978E-2</v>
      </c>
      <c r="G10" s="57"/>
      <c r="H10" s="57">
        <v>6983180587</v>
      </c>
      <c r="I10" s="57"/>
      <c r="J10" s="59">
        <f>H10/R19</f>
        <v>3.5881728075661826E-2</v>
      </c>
      <c r="Q10" s="130"/>
    </row>
    <row r="11" spans="1:18" ht="46.5" customHeight="1" thickBot="1" x14ac:dyDescent="0.45">
      <c r="A11" s="162" t="s">
        <v>35</v>
      </c>
      <c r="B11" s="162"/>
      <c r="C11" s="56"/>
      <c r="D11" s="37">
        <f>SUM(D10)</f>
        <v>2305991599</v>
      </c>
      <c r="E11" s="56"/>
      <c r="F11" s="60">
        <f>SUM(F10)</f>
        <v>1.1867194047835978E-2</v>
      </c>
      <c r="G11" s="56"/>
      <c r="H11" s="37">
        <f>SUM(H10:H10)</f>
        <v>6983180587</v>
      </c>
      <c r="I11" s="56"/>
      <c r="J11" s="61">
        <f>SUM(J10:J10)</f>
        <v>3.5881728075661826E-2</v>
      </c>
    </row>
    <row r="12" spans="1:18" ht="33.75" customHeight="1" thickTop="1" x14ac:dyDescent="0.4">
      <c r="A12" s="38"/>
      <c r="B12" s="38"/>
      <c r="O12" s="175" t="s">
        <v>204</v>
      </c>
      <c r="P12" s="130" t="s">
        <v>205</v>
      </c>
      <c r="Q12" s="130" t="s">
        <v>206</v>
      </c>
      <c r="R12" s="131">
        <f>'سپرده '!D13</f>
        <v>351028188</v>
      </c>
    </row>
    <row r="13" spans="1:18" ht="33.75" customHeight="1" x14ac:dyDescent="0.4">
      <c r="O13" s="175"/>
      <c r="P13" s="130" t="s">
        <v>207</v>
      </c>
      <c r="Q13" s="131" t="s">
        <v>208</v>
      </c>
      <c r="R13" s="131">
        <f>'سپرده '!J13</f>
        <v>388281969588</v>
      </c>
    </row>
    <row r="14" spans="1:18" ht="33.75" customHeight="1" x14ac:dyDescent="0.4">
      <c r="O14" s="175"/>
      <c r="P14" s="130" t="s">
        <v>209</v>
      </c>
      <c r="Q14" s="130"/>
      <c r="R14" s="131">
        <f>(R12+R13)/2</f>
        <v>194316498888</v>
      </c>
    </row>
    <row r="15" spans="1:18" ht="33.75" customHeight="1" x14ac:dyDescent="0.4">
      <c r="Q15" s="131"/>
      <c r="R15" s="130"/>
    </row>
    <row r="16" spans="1:18" ht="33.75" customHeight="1" x14ac:dyDescent="0.4">
      <c r="P16" s="130"/>
      <c r="Q16" s="131"/>
      <c r="R16" s="130"/>
    </row>
    <row r="17" spans="15:18" ht="33.75" customHeight="1" x14ac:dyDescent="0.4">
      <c r="P17" s="130"/>
      <c r="Q17" s="130"/>
      <c r="R17" s="131">
        <v>951267578</v>
      </c>
    </row>
    <row r="18" spans="15:18" ht="33.75" customHeight="1" x14ac:dyDescent="0.4">
      <c r="O18" s="130" t="s">
        <v>97</v>
      </c>
      <c r="P18" s="130"/>
      <c r="Q18" s="130"/>
      <c r="R18" s="131">
        <f>R13</f>
        <v>388281969588</v>
      </c>
    </row>
    <row r="19" spans="15:18" ht="19.5" x14ac:dyDescent="0.4">
      <c r="P19" s="130"/>
      <c r="Q19" s="131"/>
      <c r="R19" s="131">
        <f>(R17+R18)/2</f>
        <v>194616618583</v>
      </c>
    </row>
    <row r="22" spans="15:18" x14ac:dyDescent="0.4">
      <c r="P22" s="129" t="s">
        <v>210</v>
      </c>
    </row>
  </sheetData>
  <mergeCells count="10">
    <mergeCell ref="A9:B9"/>
    <mergeCell ref="A10:B10"/>
    <mergeCell ref="A11:B11"/>
    <mergeCell ref="O12:O14"/>
    <mergeCell ref="A1:J1"/>
    <mergeCell ref="A2:J2"/>
    <mergeCell ref="A3:J3"/>
    <mergeCell ref="B7:J7"/>
    <mergeCell ref="D8:F8"/>
    <mergeCell ref="H8:J8"/>
  </mergeCells>
  <pageMargins left="0.39" right="0.39" top="0.39" bottom="0.39" header="0" footer="0"/>
  <pageSetup scale="72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5"/>
  <sheetViews>
    <sheetView rightToLeft="1" view="pageBreakPreview" zoomScale="85" zoomScaleNormal="100" zoomScaleSheetLayoutView="85" workbookViewId="0">
      <selection activeCell="A9" sqref="A9:B9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144" t="s">
        <v>0</v>
      </c>
      <c r="B1" s="144"/>
      <c r="C1" s="144"/>
      <c r="D1" s="144"/>
      <c r="E1" s="144"/>
      <c r="F1" s="144"/>
    </row>
    <row r="2" spans="1:6" ht="21.75" customHeight="1" x14ac:dyDescent="0.2">
      <c r="A2" s="144" t="s">
        <v>81</v>
      </c>
      <c r="B2" s="144"/>
      <c r="C2" s="144"/>
      <c r="D2" s="144"/>
      <c r="E2" s="144"/>
      <c r="F2" s="144"/>
    </row>
    <row r="3" spans="1:6" ht="21.75" customHeight="1" x14ac:dyDescent="0.2">
      <c r="A3" s="144" t="s">
        <v>2</v>
      </c>
      <c r="B3" s="144"/>
      <c r="C3" s="144"/>
      <c r="D3" s="144"/>
      <c r="E3" s="144"/>
      <c r="F3" s="144"/>
    </row>
    <row r="4" spans="1:6" ht="14.45" customHeight="1" x14ac:dyDescent="0.2"/>
    <row r="5" spans="1:6" ht="14.45" customHeight="1" x14ac:dyDescent="0.2"/>
    <row r="6" spans="1:6" ht="14.45" customHeight="1" x14ac:dyDescent="0.2"/>
    <row r="7" spans="1:6" ht="20.25" customHeight="1" x14ac:dyDescent="0.2">
      <c r="A7" s="2" t="s">
        <v>156</v>
      </c>
      <c r="B7" s="146" t="s">
        <v>93</v>
      </c>
      <c r="C7" s="146"/>
      <c r="D7" s="146"/>
      <c r="E7" s="146"/>
      <c r="F7" s="146"/>
    </row>
    <row r="8" spans="1:6" s="25" customFormat="1" ht="20.25" customHeight="1" x14ac:dyDescent="0.2">
      <c r="D8" s="3" t="s">
        <v>96</v>
      </c>
      <c r="E8" s="62"/>
      <c r="F8" s="3" t="s">
        <v>9</v>
      </c>
    </row>
    <row r="9" spans="1:6" s="25" customFormat="1" ht="20.25" customHeight="1" x14ac:dyDescent="0.2">
      <c r="A9" s="147" t="s">
        <v>93</v>
      </c>
      <c r="B9" s="147"/>
      <c r="D9" s="5" t="s">
        <v>75</v>
      </c>
      <c r="E9" s="62"/>
      <c r="F9" s="5" t="s">
        <v>75</v>
      </c>
    </row>
    <row r="10" spans="1:6" s="25" customFormat="1" ht="20.25" customHeight="1" x14ac:dyDescent="0.2">
      <c r="A10" s="149" t="s">
        <v>93</v>
      </c>
      <c r="B10" s="149"/>
      <c r="D10" s="63">
        <v>0</v>
      </c>
      <c r="E10" s="62"/>
      <c r="F10" s="63">
        <v>733717291</v>
      </c>
    </row>
    <row r="11" spans="1:6" s="25" customFormat="1" ht="20.25" customHeight="1" x14ac:dyDescent="0.2">
      <c r="A11" s="151" t="s">
        <v>157</v>
      </c>
      <c r="B11" s="151"/>
      <c r="D11" s="64">
        <v>0</v>
      </c>
      <c r="E11" s="62"/>
      <c r="F11" s="64">
        <v>0</v>
      </c>
    </row>
    <row r="12" spans="1:6" s="25" customFormat="1" ht="20.25" customHeight="1" x14ac:dyDescent="0.2">
      <c r="A12" s="153" t="s">
        <v>158</v>
      </c>
      <c r="B12" s="153"/>
      <c r="D12" s="65">
        <v>1742885137</v>
      </c>
      <c r="E12" s="62"/>
      <c r="F12" s="65">
        <v>3223152280</v>
      </c>
    </row>
    <row r="13" spans="1:6" s="25" customFormat="1" ht="20.25" customHeight="1" x14ac:dyDescent="0.2">
      <c r="A13" s="155" t="s">
        <v>35</v>
      </c>
      <c r="B13" s="155"/>
      <c r="D13" s="66">
        <f>SUM(D10:D12)</f>
        <v>1742885137</v>
      </c>
      <c r="E13" s="62"/>
      <c r="F13" s="66">
        <f>SUM(F10:F12)</f>
        <v>3956869571</v>
      </c>
    </row>
    <row r="14" spans="1:6" s="25" customFormat="1" ht="20.25" customHeight="1" x14ac:dyDescent="0.2"/>
    <row r="15" spans="1:6" s="25" customFormat="1" ht="20.25" customHeight="1" x14ac:dyDescent="0.2"/>
  </sheetData>
  <mergeCells count="9">
    <mergeCell ref="A10:B10"/>
    <mergeCell ref="A11:B11"/>
    <mergeCell ref="A12:B12"/>
    <mergeCell ref="A13:B13"/>
    <mergeCell ref="A1:F1"/>
    <mergeCell ref="A2:F2"/>
    <mergeCell ref="A3:F3"/>
    <mergeCell ref="B7:F7"/>
    <mergeCell ref="A9:B9"/>
  </mergeCells>
  <pageMargins left="0.39" right="0.39" top="0.39" bottom="0.39" header="0" footer="0"/>
  <pageSetup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24"/>
  <sheetViews>
    <sheetView rightToLeft="1" view="pageBreakPreview" zoomScale="70" zoomScaleNormal="85" zoomScaleSheetLayoutView="70" workbookViewId="0">
      <selection activeCell="A6" sqref="A6:A7"/>
    </sheetView>
  </sheetViews>
  <sheetFormatPr defaultRowHeight="12.75" x14ac:dyDescent="0.2"/>
  <cols>
    <col min="1" max="1" width="39" customWidth="1"/>
    <col min="2" max="2" width="1.28515625" customWidth="1"/>
    <col min="3" max="3" width="17.140625" bestFit="1" customWidth="1"/>
    <col min="4" max="4" width="1.28515625" customWidth="1"/>
    <col min="5" max="5" width="35.28515625" customWidth="1"/>
    <col min="6" max="6" width="1.28515625" customWidth="1"/>
    <col min="7" max="7" width="26.28515625" customWidth="1"/>
    <col min="8" max="8" width="1.28515625" customWidth="1"/>
    <col min="9" max="9" width="21.5703125" customWidth="1"/>
    <col min="10" max="10" width="1.28515625" customWidth="1"/>
    <col min="11" max="11" width="10.85546875" bestFit="1" customWidth="1"/>
    <col min="12" max="12" width="1.28515625" customWidth="1"/>
    <col min="13" max="13" width="22.42578125" customWidth="1"/>
    <col min="14" max="14" width="1.28515625" customWidth="1"/>
    <col min="15" max="15" width="21.28515625" customWidth="1"/>
    <col min="16" max="16" width="1.28515625" customWidth="1"/>
    <col min="17" max="17" width="17.28515625" customWidth="1"/>
    <col min="18" max="18" width="1.28515625" customWidth="1"/>
    <col min="19" max="19" width="20.140625" bestFit="1" customWidth="1"/>
    <col min="20" max="20" width="0.28515625" customWidth="1"/>
  </cols>
  <sheetData>
    <row r="1" spans="1:19" ht="29.1" customHeight="1" x14ac:dyDescent="0.2">
      <c r="A1" s="144" t="s">
        <v>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</row>
    <row r="2" spans="1:19" ht="21.75" customHeight="1" x14ac:dyDescent="0.2">
      <c r="A2" s="144" t="s">
        <v>81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</row>
    <row r="3" spans="1:19" ht="21.75" customHeight="1" x14ac:dyDescent="0.2">
      <c r="A3" s="144" t="s">
        <v>2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</row>
    <row r="4" spans="1:19" ht="14.45" customHeight="1" x14ac:dyDescent="0.2"/>
    <row r="5" spans="1:19" ht="26.25" customHeight="1" x14ac:dyDescent="0.2">
      <c r="A5" s="146" t="s">
        <v>99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</row>
    <row r="6" spans="1:19" s="25" customFormat="1" ht="31.5" customHeight="1" x14ac:dyDescent="0.2">
      <c r="A6" s="147" t="s">
        <v>37</v>
      </c>
      <c r="C6" s="147" t="s">
        <v>159</v>
      </c>
      <c r="D6" s="147"/>
      <c r="E6" s="147"/>
      <c r="F6" s="147"/>
      <c r="G6" s="147"/>
      <c r="I6" s="147" t="s">
        <v>96</v>
      </c>
      <c r="J6" s="147"/>
      <c r="K6" s="147"/>
      <c r="L6" s="147"/>
      <c r="M6" s="147"/>
      <c r="O6" s="147" t="s">
        <v>97</v>
      </c>
      <c r="P6" s="147"/>
      <c r="Q6" s="147"/>
      <c r="R6" s="147"/>
      <c r="S6" s="147"/>
    </row>
    <row r="7" spans="1:19" s="25" customFormat="1" ht="31.5" customHeight="1" x14ac:dyDescent="0.2">
      <c r="A7" s="147"/>
      <c r="C7" s="20" t="s">
        <v>160</v>
      </c>
      <c r="D7" s="27"/>
      <c r="E7" s="20" t="s">
        <v>161</v>
      </c>
      <c r="F7" s="27"/>
      <c r="G7" s="20" t="s">
        <v>162</v>
      </c>
      <c r="H7" s="26"/>
      <c r="I7" s="20" t="s">
        <v>163</v>
      </c>
      <c r="J7" s="27"/>
      <c r="K7" s="20" t="s">
        <v>164</v>
      </c>
      <c r="L7" s="27"/>
      <c r="M7" s="20" t="s">
        <v>165</v>
      </c>
      <c r="N7" s="26"/>
      <c r="O7" s="20" t="s">
        <v>163</v>
      </c>
      <c r="P7" s="27"/>
      <c r="Q7" s="20" t="s">
        <v>164</v>
      </c>
      <c r="R7" s="27"/>
      <c r="S7" s="20" t="s">
        <v>165</v>
      </c>
    </row>
    <row r="8" spans="1:19" s="25" customFormat="1" ht="26.25" customHeight="1" x14ac:dyDescent="0.2">
      <c r="A8" s="39" t="s">
        <v>27</v>
      </c>
      <c r="C8" s="19" t="s">
        <v>7</v>
      </c>
      <c r="D8" s="26"/>
      <c r="E8" s="28">
        <v>100000000</v>
      </c>
      <c r="F8" s="26"/>
      <c r="G8" s="28">
        <v>250</v>
      </c>
      <c r="H8" s="26"/>
      <c r="I8" s="28">
        <v>0</v>
      </c>
      <c r="J8" s="26"/>
      <c r="K8" s="28">
        <v>0</v>
      </c>
      <c r="L8" s="26"/>
      <c r="M8" s="78">
        <f>I8-K8</f>
        <v>0</v>
      </c>
      <c r="N8" s="26"/>
      <c r="O8" s="28">
        <v>25000000000</v>
      </c>
      <c r="P8" s="26"/>
      <c r="Q8" s="28">
        <v>1360103627</v>
      </c>
      <c r="R8" s="26"/>
      <c r="S8" s="78">
        <f>O8-Q8</f>
        <v>23639896373</v>
      </c>
    </row>
    <row r="9" spans="1:19" s="25" customFormat="1" ht="26.25" customHeight="1" x14ac:dyDescent="0.2">
      <c r="A9" s="40" t="s">
        <v>113</v>
      </c>
      <c r="C9" s="48" t="s">
        <v>166</v>
      </c>
      <c r="D9" s="26"/>
      <c r="E9" s="29">
        <v>3400000</v>
      </c>
      <c r="F9" s="26"/>
      <c r="G9" s="29">
        <v>2360</v>
      </c>
      <c r="H9" s="26"/>
      <c r="I9" s="29">
        <v>0</v>
      </c>
      <c r="J9" s="26"/>
      <c r="K9" s="29">
        <v>0</v>
      </c>
      <c r="L9" s="26"/>
      <c r="M9" s="22">
        <f>I9-K9</f>
        <v>0</v>
      </c>
      <c r="N9" s="26"/>
      <c r="O9" s="29">
        <v>8024000000</v>
      </c>
      <c r="P9" s="26"/>
      <c r="Q9" s="29">
        <v>0</v>
      </c>
      <c r="R9" s="26"/>
      <c r="S9" s="22">
        <f>O9-Q9</f>
        <v>8024000000</v>
      </c>
    </row>
    <row r="10" spans="1:19" s="25" customFormat="1" ht="26.25" customHeight="1" x14ac:dyDescent="0.2">
      <c r="A10" s="67" t="s">
        <v>24</v>
      </c>
      <c r="B10" s="91"/>
      <c r="C10" s="68" t="s">
        <v>7</v>
      </c>
      <c r="D10" s="92"/>
      <c r="E10" s="34">
        <v>585000</v>
      </c>
      <c r="F10" s="92"/>
      <c r="G10" s="34">
        <v>414</v>
      </c>
      <c r="H10" s="92"/>
      <c r="I10" s="34">
        <v>0</v>
      </c>
      <c r="J10" s="92"/>
      <c r="K10" s="34">
        <v>0</v>
      </c>
      <c r="L10" s="92"/>
      <c r="M10" s="22">
        <f t="shared" ref="M10:M17" si="0">I10-K10</f>
        <v>0</v>
      </c>
      <c r="N10" s="92"/>
      <c r="O10" s="34">
        <v>242190000</v>
      </c>
      <c r="P10" s="92"/>
      <c r="Q10" s="34">
        <v>13176140</v>
      </c>
      <c r="R10" s="92"/>
      <c r="S10" s="22">
        <f t="shared" ref="S10:S17" si="1">O10-Q10</f>
        <v>229013860</v>
      </c>
    </row>
    <row r="11" spans="1:19" s="25" customFormat="1" ht="26.25" customHeight="1" x14ac:dyDescent="0.2">
      <c r="A11" s="40" t="s">
        <v>30</v>
      </c>
      <c r="C11" s="48" t="s">
        <v>167</v>
      </c>
      <c r="D11" s="26"/>
      <c r="E11" s="29">
        <v>360000</v>
      </c>
      <c r="F11" s="26"/>
      <c r="G11" s="29">
        <v>1000</v>
      </c>
      <c r="H11" s="26"/>
      <c r="I11" s="29">
        <v>0</v>
      </c>
      <c r="J11" s="26"/>
      <c r="K11" s="29">
        <v>0</v>
      </c>
      <c r="L11" s="26"/>
      <c r="M11" s="22">
        <f t="shared" si="0"/>
        <v>0</v>
      </c>
      <c r="N11" s="26"/>
      <c r="O11" s="29">
        <v>360000000</v>
      </c>
      <c r="P11" s="26"/>
      <c r="Q11" s="29">
        <v>0</v>
      </c>
      <c r="R11" s="26"/>
      <c r="S11" s="22">
        <f t="shared" si="1"/>
        <v>360000000</v>
      </c>
    </row>
    <row r="12" spans="1:19" s="25" customFormat="1" ht="26.25" customHeight="1" x14ac:dyDescent="0.2">
      <c r="A12" s="40" t="s">
        <v>23</v>
      </c>
      <c r="C12" s="48" t="s">
        <v>168</v>
      </c>
      <c r="D12" s="26"/>
      <c r="E12" s="29">
        <v>1475169</v>
      </c>
      <c r="F12" s="26"/>
      <c r="G12" s="29">
        <v>271</v>
      </c>
      <c r="H12" s="26"/>
      <c r="I12" s="29">
        <v>0</v>
      </c>
      <c r="J12" s="26"/>
      <c r="K12" s="29">
        <v>0</v>
      </c>
      <c r="L12" s="26"/>
      <c r="M12" s="22">
        <f t="shared" si="0"/>
        <v>0</v>
      </c>
      <c r="N12" s="26"/>
      <c r="O12" s="29">
        <v>399770799</v>
      </c>
      <c r="P12" s="26"/>
      <c r="Q12" s="29">
        <v>0</v>
      </c>
      <c r="R12" s="26"/>
      <c r="S12" s="22">
        <f t="shared" si="1"/>
        <v>399770799</v>
      </c>
    </row>
    <row r="13" spans="1:19" s="25" customFormat="1" ht="26.25" customHeight="1" x14ac:dyDescent="0.2">
      <c r="A13" s="40" t="s">
        <v>28</v>
      </c>
      <c r="C13" s="48" t="s">
        <v>169</v>
      </c>
      <c r="D13" s="26"/>
      <c r="E13" s="29">
        <v>257500</v>
      </c>
      <c r="F13" s="26"/>
      <c r="G13" s="29">
        <v>2050</v>
      </c>
      <c r="H13" s="26"/>
      <c r="I13" s="29">
        <v>0</v>
      </c>
      <c r="J13" s="26"/>
      <c r="K13" s="29">
        <v>0</v>
      </c>
      <c r="L13" s="26"/>
      <c r="M13" s="22">
        <f t="shared" si="0"/>
        <v>0</v>
      </c>
      <c r="N13" s="26"/>
      <c r="O13" s="29">
        <v>527875000</v>
      </c>
      <c r="P13" s="26"/>
      <c r="Q13" s="29">
        <v>23161509</v>
      </c>
      <c r="R13" s="26"/>
      <c r="S13" s="22">
        <f t="shared" si="1"/>
        <v>504713491</v>
      </c>
    </row>
    <row r="14" spans="1:19" s="25" customFormat="1" ht="26.25" customHeight="1" x14ac:dyDescent="0.2">
      <c r="A14" s="40" t="s">
        <v>25</v>
      </c>
      <c r="C14" s="48" t="s">
        <v>7</v>
      </c>
      <c r="D14" s="26"/>
      <c r="E14" s="29">
        <v>2650000</v>
      </c>
      <c r="F14" s="26"/>
      <c r="G14" s="29">
        <v>1470</v>
      </c>
      <c r="H14" s="26"/>
      <c r="I14" s="29">
        <v>0</v>
      </c>
      <c r="J14" s="26"/>
      <c r="K14" s="29">
        <v>0</v>
      </c>
      <c r="L14" s="26"/>
      <c r="M14" s="22">
        <f t="shared" si="0"/>
        <v>0</v>
      </c>
      <c r="N14" s="26"/>
      <c r="O14" s="29">
        <v>3895500000</v>
      </c>
      <c r="P14" s="26"/>
      <c r="Q14" s="29">
        <v>44836493</v>
      </c>
      <c r="R14" s="26"/>
      <c r="S14" s="22">
        <f t="shared" si="1"/>
        <v>3850663507</v>
      </c>
    </row>
    <row r="15" spans="1:19" s="25" customFormat="1" ht="26.25" customHeight="1" x14ac:dyDescent="0.2">
      <c r="A15" s="40" t="s">
        <v>29</v>
      </c>
      <c r="C15" s="48" t="s">
        <v>170</v>
      </c>
      <c r="D15" s="26"/>
      <c r="E15" s="29">
        <v>600000</v>
      </c>
      <c r="F15" s="26"/>
      <c r="G15" s="29">
        <v>500</v>
      </c>
      <c r="H15" s="26"/>
      <c r="I15" s="29">
        <v>0</v>
      </c>
      <c r="J15" s="26"/>
      <c r="K15" s="29">
        <v>0</v>
      </c>
      <c r="L15" s="26"/>
      <c r="M15" s="22">
        <f t="shared" si="0"/>
        <v>0</v>
      </c>
      <c r="N15" s="26"/>
      <c r="O15" s="29">
        <v>300000000</v>
      </c>
      <c r="P15" s="26"/>
      <c r="Q15" s="29">
        <v>17601547</v>
      </c>
      <c r="R15" s="26"/>
      <c r="S15" s="22">
        <f t="shared" si="1"/>
        <v>282398453</v>
      </c>
    </row>
    <row r="16" spans="1:19" s="25" customFormat="1" ht="26.25" customHeight="1" x14ac:dyDescent="0.2">
      <c r="A16" s="40" t="s">
        <v>31</v>
      </c>
      <c r="C16" s="48" t="s">
        <v>171</v>
      </c>
      <c r="D16" s="26"/>
      <c r="E16" s="29">
        <v>219000</v>
      </c>
      <c r="F16" s="26"/>
      <c r="G16" s="29">
        <v>1177</v>
      </c>
      <c r="H16" s="26"/>
      <c r="I16" s="29">
        <v>0</v>
      </c>
      <c r="J16" s="26"/>
      <c r="K16" s="29">
        <v>0</v>
      </c>
      <c r="L16" s="26"/>
      <c r="M16" s="22">
        <f t="shared" si="0"/>
        <v>0</v>
      </c>
      <c r="N16" s="26"/>
      <c r="O16" s="29">
        <v>257763000</v>
      </c>
      <c r="P16" s="26"/>
      <c r="Q16" s="29">
        <v>0</v>
      </c>
      <c r="R16" s="26"/>
      <c r="S16" s="22">
        <f t="shared" si="1"/>
        <v>257763000</v>
      </c>
    </row>
    <row r="17" spans="1:19" s="25" customFormat="1" ht="26.25" customHeight="1" x14ac:dyDescent="0.2">
      <c r="A17" s="40" t="s">
        <v>20</v>
      </c>
      <c r="C17" s="48" t="s">
        <v>7</v>
      </c>
      <c r="D17" s="26"/>
      <c r="E17" s="29">
        <v>222800000</v>
      </c>
      <c r="F17" s="26"/>
      <c r="G17" s="29">
        <v>9</v>
      </c>
      <c r="H17" s="26"/>
      <c r="I17" s="29">
        <v>2005200000</v>
      </c>
      <c r="J17" s="26"/>
      <c r="K17" s="29">
        <v>0</v>
      </c>
      <c r="L17" s="26"/>
      <c r="M17" s="22">
        <f t="shared" si="0"/>
        <v>2005200000</v>
      </c>
      <c r="N17" s="26"/>
      <c r="O17" s="29">
        <v>2005200000</v>
      </c>
      <c r="P17" s="26"/>
      <c r="Q17" s="29">
        <v>0</v>
      </c>
      <c r="R17" s="26"/>
      <c r="S17" s="22">
        <f t="shared" si="1"/>
        <v>2005200000</v>
      </c>
    </row>
    <row r="18" spans="1:19" s="25" customFormat="1" ht="26.25" customHeight="1" x14ac:dyDescent="0.2">
      <c r="A18" s="40" t="s">
        <v>32</v>
      </c>
      <c r="C18" s="48" t="s">
        <v>7</v>
      </c>
      <c r="D18" s="26"/>
      <c r="E18" s="29">
        <v>176250</v>
      </c>
      <c r="F18" s="26"/>
      <c r="G18" s="29">
        <v>380</v>
      </c>
      <c r="H18" s="26"/>
      <c r="I18" s="29">
        <v>66975000</v>
      </c>
      <c r="J18" s="26"/>
      <c r="K18" s="29">
        <v>3929545</v>
      </c>
      <c r="L18" s="26"/>
      <c r="M18" s="22">
        <f>I18-K18</f>
        <v>63045455</v>
      </c>
      <c r="N18" s="26"/>
      <c r="O18" s="29">
        <v>66975000</v>
      </c>
      <c r="P18" s="26"/>
      <c r="Q18" s="29">
        <v>3929545</v>
      </c>
      <c r="R18" s="26"/>
      <c r="S18" s="22">
        <f>O18-Q18</f>
        <v>63045455</v>
      </c>
    </row>
    <row r="19" spans="1:19" s="25" customFormat="1" ht="26.25" customHeight="1" x14ac:dyDescent="0.2">
      <c r="A19" s="15" t="s">
        <v>35</v>
      </c>
      <c r="C19" s="34"/>
      <c r="D19" s="26"/>
      <c r="E19" s="34"/>
      <c r="F19" s="26"/>
      <c r="G19" s="34"/>
      <c r="H19" s="26"/>
      <c r="I19" s="32">
        <f>SUM(I8:I18)</f>
        <v>2072175000</v>
      </c>
      <c r="J19" s="26"/>
      <c r="K19" s="32">
        <f>SUM(K8:K18)</f>
        <v>3929545</v>
      </c>
      <c r="L19" s="26"/>
      <c r="M19" s="32">
        <f>SUM(M8:M18)</f>
        <v>2068245455</v>
      </c>
      <c r="N19" s="26"/>
      <c r="O19" s="32">
        <f>SUM(O8:O18)</f>
        <v>41079273799</v>
      </c>
      <c r="P19" s="26"/>
      <c r="Q19" s="32">
        <f>SUM(Q8:Q18)</f>
        <v>1462808861</v>
      </c>
      <c r="R19" s="26"/>
      <c r="S19" s="32">
        <f>SUM(S8:S18)</f>
        <v>39616464938</v>
      </c>
    </row>
    <row r="20" spans="1:19" s="25" customFormat="1" x14ac:dyDescent="0.2"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</row>
    <row r="21" spans="1:19" s="25" customFormat="1" x14ac:dyDescent="0.2"/>
    <row r="22" spans="1:19" s="25" customFormat="1" x14ac:dyDescent="0.2"/>
    <row r="23" spans="1:19" s="25" customFormat="1" x14ac:dyDescent="0.2"/>
    <row r="24" spans="1:19" s="25" customFormat="1" x14ac:dyDescent="0.2"/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scale="53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144" t="s">
        <v>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</row>
    <row r="2" spans="1:11" ht="21.75" customHeight="1" x14ac:dyDescent="0.2">
      <c r="A2" s="144" t="s">
        <v>81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</row>
    <row r="3" spans="1:11" ht="21.75" customHeight="1" x14ac:dyDescent="0.2">
      <c r="A3" s="144" t="s">
        <v>2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</row>
    <row r="4" spans="1:11" ht="14.45" customHeight="1" x14ac:dyDescent="0.2"/>
    <row r="5" spans="1:11" ht="14.45" customHeight="1" x14ac:dyDescent="0.2">
      <c r="A5" s="146" t="s">
        <v>122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</row>
    <row r="6" spans="1:11" ht="14.45" customHeight="1" x14ac:dyDescent="0.2">
      <c r="I6" s="3" t="s">
        <v>96</v>
      </c>
      <c r="K6" s="3" t="s">
        <v>97</v>
      </c>
    </row>
    <row r="7" spans="1:11" ht="29.1" customHeight="1" x14ac:dyDescent="0.2">
      <c r="A7" s="3" t="s">
        <v>172</v>
      </c>
      <c r="C7" s="18" t="s">
        <v>173</v>
      </c>
      <c r="E7" s="18" t="s">
        <v>174</v>
      </c>
      <c r="G7" s="18" t="s">
        <v>175</v>
      </c>
      <c r="I7" s="20" t="s">
        <v>176</v>
      </c>
      <c r="K7" s="20" t="s">
        <v>176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144" t="s">
        <v>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</row>
    <row r="2" spans="1:19" ht="21.75" customHeight="1" x14ac:dyDescent="0.2">
      <c r="A2" s="144" t="s">
        <v>81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</row>
    <row r="3" spans="1:19" ht="21.75" customHeight="1" x14ac:dyDescent="0.2">
      <c r="A3" s="144" t="s">
        <v>2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</row>
    <row r="4" spans="1:19" ht="14.45" customHeight="1" x14ac:dyDescent="0.2"/>
    <row r="5" spans="1:19" ht="14.45" customHeight="1" x14ac:dyDescent="0.2">
      <c r="A5" s="146" t="s">
        <v>177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</row>
    <row r="6" spans="1:19" ht="14.45" customHeight="1" x14ac:dyDescent="0.2">
      <c r="A6" s="147" t="s">
        <v>84</v>
      </c>
      <c r="I6" s="147" t="s">
        <v>96</v>
      </c>
      <c r="J6" s="147"/>
      <c r="K6" s="147"/>
      <c r="L6" s="147"/>
      <c r="M6" s="147"/>
      <c r="O6" s="147" t="s">
        <v>97</v>
      </c>
      <c r="P6" s="147"/>
      <c r="Q6" s="147"/>
      <c r="R6" s="147"/>
      <c r="S6" s="147"/>
    </row>
    <row r="7" spans="1:19" ht="29.1" customHeight="1" x14ac:dyDescent="0.2">
      <c r="A7" s="147"/>
      <c r="C7" s="18" t="s">
        <v>178</v>
      </c>
      <c r="E7" s="18" t="s">
        <v>62</v>
      </c>
      <c r="G7" s="18" t="s">
        <v>179</v>
      </c>
      <c r="I7" s="20" t="s">
        <v>180</v>
      </c>
      <c r="J7" s="4"/>
      <c r="K7" s="20" t="s">
        <v>164</v>
      </c>
      <c r="L7" s="4"/>
      <c r="M7" s="20" t="s">
        <v>181</v>
      </c>
      <c r="O7" s="20" t="s">
        <v>180</v>
      </c>
      <c r="P7" s="4"/>
      <c r="Q7" s="20" t="s">
        <v>164</v>
      </c>
      <c r="R7" s="4"/>
      <c r="S7" s="20" t="s">
        <v>181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AEF23-662A-4D65-8C58-68C17CE4491E}">
  <sheetPr>
    <pageSetUpPr fitToPage="1"/>
  </sheetPr>
  <dimension ref="A1:M21"/>
  <sheetViews>
    <sheetView rightToLeft="1" view="pageBreakPreview" zoomScale="85" zoomScaleNormal="100" zoomScaleSheetLayoutView="85" workbookViewId="0">
      <selection activeCell="K9" sqref="K9"/>
    </sheetView>
  </sheetViews>
  <sheetFormatPr defaultRowHeight="12.75" x14ac:dyDescent="0.2"/>
  <cols>
    <col min="1" max="1" width="15.140625" style="69" bestFit="1" customWidth="1"/>
    <col min="2" max="2" width="1.28515625" style="69" customWidth="1"/>
    <col min="3" max="3" width="15.140625" style="69" bestFit="1" customWidth="1"/>
    <col min="4" max="4" width="1.28515625" style="69" customWidth="1"/>
    <col min="5" max="5" width="12" style="69" bestFit="1" customWidth="1"/>
    <col min="6" max="6" width="0.7109375" style="69" customWidth="1"/>
    <col min="7" max="7" width="14.7109375" style="69" bestFit="1" customWidth="1"/>
    <col min="8" max="8" width="0.5703125" style="69" customWidth="1"/>
    <col min="9" max="9" width="14.85546875" style="69" bestFit="1" customWidth="1"/>
    <col min="10" max="10" width="0.7109375" style="69" customWidth="1"/>
    <col min="11" max="11" width="12" style="69" bestFit="1" customWidth="1"/>
    <col min="12" max="12" width="1.28515625" style="69" customWidth="1"/>
    <col min="13" max="13" width="15.5703125" style="69" customWidth="1"/>
    <col min="14" max="14" width="0.28515625" style="69" customWidth="1"/>
    <col min="15" max="16384" width="9.140625" style="69"/>
  </cols>
  <sheetData>
    <row r="1" spans="1:13" ht="29.1" customHeight="1" x14ac:dyDescent="0.2">
      <c r="A1" s="178" t="s">
        <v>0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3" ht="21.75" customHeight="1" x14ac:dyDescent="0.2">
      <c r="A2" s="178" t="s">
        <v>81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</row>
    <row r="3" spans="1:13" ht="21.75" customHeight="1" x14ac:dyDescent="0.2">
      <c r="A3" s="178" t="s">
        <v>2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</row>
    <row r="4" spans="1:13" s="136" customFormat="1" ht="14.45" customHeight="1" x14ac:dyDescent="0.4"/>
    <row r="5" spans="1:13" s="132" customFormat="1" ht="38.25" customHeight="1" x14ac:dyDescent="0.55000000000000004">
      <c r="A5" s="179" t="s">
        <v>182</v>
      </c>
      <c r="B5" s="179"/>
      <c r="C5" s="179"/>
      <c r="D5" s="179"/>
      <c r="E5" s="179"/>
      <c r="F5" s="179"/>
      <c r="G5" s="179"/>
      <c r="H5" s="179"/>
      <c r="I5" s="179"/>
      <c r="J5" s="179"/>
      <c r="K5" s="179"/>
      <c r="L5" s="179"/>
      <c r="M5" s="179"/>
    </row>
    <row r="6" spans="1:13" s="132" customFormat="1" ht="38.25" customHeight="1" x14ac:dyDescent="0.55000000000000004">
      <c r="A6" s="71" t="s">
        <v>84</v>
      </c>
      <c r="C6" s="180" t="s">
        <v>96</v>
      </c>
      <c r="D6" s="180"/>
      <c r="E6" s="180"/>
      <c r="F6" s="180"/>
      <c r="G6" s="180"/>
      <c r="I6" s="180" t="s">
        <v>97</v>
      </c>
      <c r="J6" s="180"/>
      <c r="K6" s="180"/>
      <c r="L6" s="180"/>
      <c r="M6" s="180"/>
    </row>
    <row r="7" spans="1:13" s="132" customFormat="1" ht="38.25" customHeight="1" x14ac:dyDescent="0.55000000000000004">
      <c r="A7" s="71"/>
      <c r="C7" s="72" t="s">
        <v>180</v>
      </c>
      <c r="D7" s="133"/>
      <c r="E7" s="72" t="s">
        <v>164</v>
      </c>
      <c r="F7" s="133"/>
      <c r="G7" s="72" t="s">
        <v>181</v>
      </c>
      <c r="I7" s="72" t="s">
        <v>180</v>
      </c>
      <c r="J7" s="133"/>
      <c r="K7" s="72" t="s">
        <v>164</v>
      </c>
      <c r="L7" s="133"/>
      <c r="M7" s="72" t="s">
        <v>181</v>
      </c>
    </row>
    <row r="8" spans="1:13" s="132" customFormat="1" ht="38.25" customHeight="1" x14ac:dyDescent="0.55000000000000004">
      <c r="A8" s="71" t="s">
        <v>182</v>
      </c>
      <c r="C8" s="134">
        <v>2305991599</v>
      </c>
      <c r="D8" s="71">
        <v>0</v>
      </c>
      <c r="E8" s="134">
        <v>32066497</v>
      </c>
      <c r="F8" s="71"/>
      <c r="G8" s="134">
        <v>2273925102</v>
      </c>
      <c r="H8" s="71">
        <v>0</v>
      </c>
      <c r="I8" s="134">
        <v>6983180587</v>
      </c>
      <c r="J8" s="71"/>
      <c r="K8" s="134">
        <v>46056538</v>
      </c>
      <c r="L8" s="71">
        <v>0</v>
      </c>
      <c r="M8" s="134">
        <v>6937124049</v>
      </c>
    </row>
    <row r="9" spans="1:13" s="132" customFormat="1" ht="38.25" customHeight="1" thickBot="1" x14ac:dyDescent="0.6">
      <c r="A9" s="73" t="s">
        <v>35</v>
      </c>
      <c r="C9" s="135">
        <f>SUM(C8)</f>
        <v>2305991599</v>
      </c>
      <c r="D9" s="71"/>
      <c r="E9" s="135">
        <f>SUM(E8)</f>
        <v>32066497</v>
      </c>
      <c r="F9" s="71"/>
      <c r="G9" s="135">
        <f>SUM(G8)</f>
        <v>2273925102</v>
      </c>
      <c r="H9" s="71"/>
      <c r="I9" s="135">
        <f>SUM(I8)</f>
        <v>6983180587</v>
      </c>
      <c r="J9" s="71"/>
      <c r="K9" s="135">
        <f>SUM(K8)</f>
        <v>46056538</v>
      </c>
      <c r="L9" s="71"/>
      <c r="M9" s="135">
        <f>SUM(M8)</f>
        <v>6937124049</v>
      </c>
    </row>
    <row r="10" spans="1:13" s="70" customFormat="1" ht="19.5" thickTop="1" x14ac:dyDescent="0.45"/>
    <row r="11" spans="1:13" s="70" customFormat="1" ht="18.75" x14ac:dyDescent="0.45"/>
    <row r="12" spans="1:13" s="70" customFormat="1" ht="18.75" x14ac:dyDescent="0.45"/>
    <row r="13" spans="1:13" s="70" customFormat="1" ht="18.75" x14ac:dyDescent="0.45"/>
    <row r="14" spans="1:13" s="70" customFormat="1" ht="18.75" x14ac:dyDescent="0.45"/>
    <row r="15" spans="1:13" s="70" customFormat="1" ht="18.75" x14ac:dyDescent="0.45"/>
    <row r="16" spans="1:13" s="70" customFormat="1" ht="18.75" x14ac:dyDescent="0.45"/>
    <row r="17" s="70" customFormat="1" ht="18.75" x14ac:dyDescent="0.45"/>
    <row r="18" s="70" customFormat="1" ht="18.75" x14ac:dyDescent="0.45"/>
    <row r="19" s="70" customFormat="1" ht="18.75" x14ac:dyDescent="0.45"/>
    <row r="20" s="70" customFormat="1" ht="18.75" x14ac:dyDescent="0.45"/>
    <row r="21" s="70" customFormat="1" ht="18.75" x14ac:dyDescent="0.45"/>
  </sheetData>
  <mergeCells count="6">
    <mergeCell ref="A1:M1"/>
    <mergeCell ref="A2:M2"/>
    <mergeCell ref="A3:M3"/>
    <mergeCell ref="A5:M5"/>
    <mergeCell ref="C6:G6"/>
    <mergeCell ref="I6:M6"/>
  </mergeCells>
  <pageMargins left="0.39" right="0.39" top="0.39" bottom="0.39" header="0" footer="0"/>
  <pageSetup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5"/>
  <sheetViews>
    <sheetView rightToLeft="1" workbookViewId="0">
      <selection activeCell="A8" sqref="A8:A13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144" t="s">
        <v>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</row>
    <row r="2" spans="1:13" ht="21.75" customHeight="1" x14ac:dyDescent="0.2">
      <c r="A2" s="144" t="s">
        <v>81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</row>
    <row r="3" spans="1:13" ht="21.75" customHeight="1" x14ac:dyDescent="0.2">
      <c r="A3" s="144" t="s">
        <v>2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</row>
    <row r="4" spans="1:13" ht="14.45" customHeight="1" x14ac:dyDescent="0.2"/>
    <row r="5" spans="1:13" ht="14.45" customHeight="1" x14ac:dyDescent="0.2">
      <c r="A5" s="146" t="s">
        <v>182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</row>
    <row r="6" spans="1:13" ht="14.45" customHeight="1" x14ac:dyDescent="0.2">
      <c r="A6" s="147" t="s">
        <v>84</v>
      </c>
      <c r="C6" s="147" t="s">
        <v>96</v>
      </c>
      <c r="D6" s="147"/>
      <c r="E6" s="147"/>
      <c r="F6" s="147"/>
      <c r="G6" s="147"/>
      <c r="I6" s="147" t="s">
        <v>97</v>
      </c>
      <c r="J6" s="147"/>
      <c r="K6" s="147"/>
      <c r="L6" s="147"/>
      <c r="M6" s="147"/>
    </row>
    <row r="7" spans="1:13" ht="29.1" customHeight="1" x14ac:dyDescent="0.2">
      <c r="A7" s="147"/>
      <c r="C7" s="20" t="s">
        <v>180</v>
      </c>
      <c r="D7" s="4"/>
      <c r="E7" s="20" t="s">
        <v>164</v>
      </c>
      <c r="F7" s="4"/>
      <c r="G7" s="20" t="s">
        <v>181</v>
      </c>
      <c r="I7" s="20" t="s">
        <v>180</v>
      </c>
      <c r="J7" s="4"/>
      <c r="K7" s="20" t="s">
        <v>164</v>
      </c>
      <c r="L7" s="4"/>
      <c r="M7" s="20" t="s">
        <v>181</v>
      </c>
    </row>
    <row r="8" spans="1:13" ht="21.75" customHeight="1" x14ac:dyDescent="0.2">
      <c r="A8" s="6"/>
      <c r="C8" s="7">
        <v>0</v>
      </c>
      <c r="E8" s="7">
        <v>0</v>
      </c>
      <c r="G8" s="7">
        <v>0</v>
      </c>
      <c r="I8" s="7">
        <v>22727865</v>
      </c>
      <c r="K8" s="7">
        <v>0</v>
      </c>
      <c r="M8" s="7">
        <v>22727865</v>
      </c>
    </row>
    <row r="9" spans="1:13" ht="21.75" customHeight="1" x14ac:dyDescent="0.2">
      <c r="A9" s="9"/>
      <c r="C9" s="10">
        <v>435708</v>
      </c>
      <c r="E9" s="10">
        <v>0</v>
      </c>
      <c r="G9" s="10">
        <v>435708</v>
      </c>
      <c r="I9" s="10">
        <v>2631372</v>
      </c>
      <c r="K9" s="10">
        <v>0</v>
      </c>
      <c r="M9" s="10">
        <v>2631372</v>
      </c>
    </row>
    <row r="10" spans="1:13" ht="21.75" customHeight="1" x14ac:dyDescent="0.2">
      <c r="A10" s="9"/>
      <c r="C10" s="10">
        <v>5210</v>
      </c>
      <c r="E10" s="10">
        <v>0</v>
      </c>
      <c r="G10" s="10">
        <v>5210</v>
      </c>
      <c r="I10" s="10">
        <v>649618641</v>
      </c>
      <c r="K10" s="10">
        <v>0</v>
      </c>
      <c r="M10" s="10">
        <v>649618641</v>
      </c>
    </row>
    <row r="11" spans="1:13" ht="21.75" customHeight="1" x14ac:dyDescent="0.2">
      <c r="A11" s="9"/>
      <c r="C11" s="10">
        <v>0</v>
      </c>
      <c r="E11" s="10">
        <v>0</v>
      </c>
      <c r="G11" s="10">
        <v>0</v>
      </c>
      <c r="I11" s="10">
        <v>1929643820</v>
      </c>
      <c r="K11" s="10">
        <v>0</v>
      </c>
      <c r="M11" s="10">
        <v>1929643820</v>
      </c>
    </row>
    <row r="12" spans="1:13" ht="21.75" customHeight="1" x14ac:dyDescent="0.2">
      <c r="A12" s="9"/>
      <c r="C12" s="10">
        <v>0</v>
      </c>
      <c r="E12" s="10">
        <v>-13990041</v>
      </c>
      <c r="G12" s="10">
        <v>13990041</v>
      </c>
      <c r="I12" s="10">
        <v>2073008208</v>
      </c>
      <c r="K12" s="10">
        <v>0</v>
      </c>
      <c r="M12" s="10">
        <v>2073008208</v>
      </c>
    </row>
    <row r="13" spans="1:13" ht="21.75" customHeight="1" x14ac:dyDescent="0.2">
      <c r="A13" s="12"/>
      <c r="C13" s="13">
        <v>2305550681</v>
      </c>
      <c r="E13" s="13">
        <v>46056538</v>
      </c>
      <c r="G13" s="13">
        <v>2259494143</v>
      </c>
      <c r="I13" s="13">
        <v>2305550681</v>
      </c>
      <c r="K13" s="13">
        <v>46056538</v>
      </c>
      <c r="M13" s="13">
        <v>2259494143</v>
      </c>
    </row>
    <row r="14" spans="1:13" ht="21.75" customHeight="1" thickBot="1" x14ac:dyDescent="0.25">
      <c r="A14" s="15" t="s">
        <v>35</v>
      </c>
      <c r="C14" s="16">
        <f>SUM(C8:C13)</f>
        <v>2305991599</v>
      </c>
      <c r="D14" s="16">
        <f t="shared" ref="D14:M14" si="0">SUM(D8:D13)</f>
        <v>0</v>
      </c>
      <c r="E14" s="16">
        <f t="shared" si="0"/>
        <v>32066497</v>
      </c>
      <c r="F14" s="16">
        <f t="shared" si="0"/>
        <v>0</v>
      </c>
      <c r="G14" s="16">
        <f t="shared" si="0"/>
        <v>2273925102</v>
      </c>
      <c r="H14" s="16">
        <f t="shared" si="0"/>
        <v>0</v>
      </c>
      <c r="I14" s="16">
        <f t="shared" si="0"/>
        <v>6983180587</v>
      </c>
      <c r="J14" s="16">
        <f t="shared" si="0"/>
        <v>0</v>
      </c>
      <c r="K14" s="16">
        <f t="shared" si="0"/>
        <v>46056538</v>
      </c>
      <c r="L14" s="16">
        <f t="shared" si="0"/>
        <v>0</v>
      </c>
      <c r="M14" s="16">
        <f t="shared" si="0"/>
        <v>6937124049</v>
      </c>
    </row>
    <row r="15" spans="1:13" ht="13.5" thickTop="1" x14ac:dyDescent="0.2"/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Q55"/>
  <sheetViews>
    <sheetView rightToLeft="1" view="pageBreakPreview" zoomScale="55" zoomScaleNormal="85" zoomScaleSheetLayoutView="55" workbookViewId="0">
      <selection activeCell="A7" sqref="A7:A8"/>
    </sheetView>
  </sheetViews>
  <sheetFormatPr defaultRowHeight="12.75" x14ac:dyDescent="0.2"/>
  <cols>
    <col min="1" max="1" width="40.28515625" customWidth="1"/>
    <col min="2" max="2" width="1.28515625" customWidth="1"/>
    <col min="3" max="3" width="13.85546875" bestFit="1" customWidth="1"/>
    <col min="4" max="4" width="1.28515625" customWidth="1"/>
    <col min="5" max="5" width="19" bestFit="1" customWidth="1"/>
    <col min="6" max="6" width="1.28515625" customWidth="1"/>
    <col min="7" max="7" width="18.85546875" bestFit="1" customWidth="1"/>
    <col min="8" max="8" width="1.28515625" customWidth="1"/>
    <col min="9" max="9" width="21.85546875" bestFit="1" customWidth="1"/>
    <col min="10" max="10" width="1.28515625" customWidth="1"/>
    <col min="11" max="11" width="15" bestFit="1" customWidth="1"/>
    <col min="12" max="12" width="1.28515625" customWidth="1"/>
    <col min="13" max="13" width="18.7109375" bestFit="1" customWidth="1"/>
    <col min="14" max="14" width="1.28515625" customWidth="1"/>
    <col min="15" max="15" width="19.85546875" bestFit="1" customWidth="1"/>
    <col min="16" max="16" width="1.28515625" customWidth="1"/>
    <col min="17" max="17" width="33" customWidth="1"/>
    <col min="18" max="18" width="10.28515625" customWidth="1"/>
  </cols>
  <sheetData>
    <row r="1" spans="1:17" ht="29.1" customHeight="1" x14ac:dyDescent="0.2">
      <c r="A1" s="144" t="s">
        <v>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</row>
    <row r="2" spans="1:17" ht="21.75" customHeight="1" x14ac:dyDescent="0.2">
      <c r="A2" s="144" t="s">
        <v>81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</row>
    <row r="3" spans="1:17" ht="21.75" customHeight="1" x14ac:dyDescent="0.2">
      <c r="A3" s="144" t="s">
        <v>2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</row>
    <row r="4" spans="1:17" ht="14.45" customHeight="1" x14ac:dyDescent="0.2"/>
    <row r="5" spans="1:17" ht="14.45" customHeight="1" x14ac:dyDescent="0.2"/>
    <row r="6" spans="1:17" ht="29.25" customHeight="1" x14ac:dyDescent="0.2">
      <c r="A6" s="146" t="s">
        <v>183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</row>
    <row r="7" spans="1:17" s="25" customFormat="1" ht="22.5" customHeight="1" x14ac:dyDescent="0.2">
      <c r="A7" s="147" t="s">
        <v>84</v>
      </c>
      <c r="C7" s="147" t="s">
        <v>96</v>
      </c>
      <c r="D7" s="147"/>
      <c r="E7" s="147"/>
      <c r="F7" s="147"/>
      <c r="G7" s="147"/>
      <c r="H7" s="147"/>
      <c r="I7" s="147"/>
      <c r="J7" s="62"/>
      <c r="K7" s="147" t="s">
        <v>97</v>
      </c>
      <c r="L7" s="147"/>
      <c r="M7" s="147"/>
      <c r="N7" s="147"/>
      <c r="O7" s="147"/>
      <c r="P7" s="147"/>
      <c r="Q7" s="147"/>
    </row>
    <row r="8" spans="1:17" s="25" customFormat="1" ht="29.1" customHeight="1" x14ac:dyDescent="0.2">
      <c r="A8" s="147"/>
      <c r="C8" s="20" t="s">
        <v>13</v>
      </c>
      <c r="D8" s="74"/>
      <c r="E8" s="20" t="s">
        <v>184</v>
      </c>
      <c r="F8" s="74"/>
      <c r="G8" s="20" t="s">
        <v>185</v>
      </c>
      <c r="H8" s="74"/>
      <c r="I8" s="20" t="s">
        <v>186</v>
      </c>
      <c r="J8" s="62"/>
      <c r="K8" s="20" t="s">
        <v>13</v>
      </c>
      <c r="L8" s="74"/>
      <c r="M8" s="20" t="s">
        <v>184</v>
      </c>
      <c r="N8" s="74"/>
      <c r="O8" s="20" t="s">
        <v>185</v>
      </c>
      <c r="P8" s="74"/>
      <c r="Q8" s="20" t="s">
        <v>186</v>
      </c>
    </row>
    <row r="9" spans="1:17" s="25" customFormat="1" ht="21.75" customHeight="1" x14ac:dyDescent="0.2">
      <c r="A9" s="39" t="s">
        <v>25</v>
      </c>
      <c r="C9" s="63">
        <v>1325000</v>
      </c>
      <c r="D9" s="62"/>
      <c r="E9" s="63">
        <v>24152100005</v>
      </c>
      <c r="F9" s="62"/>
      <c r="G9" s="63">
        <v>20990352141</v>
      </c>
      <c r="H9" s="62"/>
      <c r="I9" s="78">
        <f>E9-G9</f>
        <v>3161747864</v>
      </c>
      <c r="J9" s="62"/>
      <c r="K9" s="63">
        <v>1325000</v>
      </c>
      <c r="L9" s="62"/>
      <c r="M9" s="63">
        <v>24152100005</v>
      </c>
      <c r="N9" s="62"/>
      <c r="O9" s="63">
        <v>20990352141</v>
      </c>
      <c r="P9" s="62"/>
      <c r="Q9" s="78">
        <f>M9-O9</f>
        <v>3161747864</v>
      </c>
    </row>
    <row r="10" spans="1:17" s="25" customFormat="1" ht="21.75" customHeight="1" x14ac:dyDescent="0.2">
      <c r="A10" s="40" t="s">
        <v>19</v>
      </c>
      <c r="C10" s="64">
        <v>2275180000</v>
      </c>
      <c r="D10" s="62"/>
      <c r="E10" s="64">
        <v>1314163837675</v>
      </c>
      <c r="F10" s="62"/>
      <c r="G10" s="64">
        <v>909466504419</v>
      </c>
      <c r="H10" s="62"/>
      <c r="I10" s="22">
        <f>E10-G10</f>
        <v>404697333256</v>
      </c>
      <c r="J10" s="62"/>
      <c r="K10" s="64">
        <v>2839517945</v>
      </c>
      <c r="L10" s="62"/>
      <c r="M10" s="64">
        <v>1611856748589</v>
      </c>
      <c r="N10" s="62"/>
      <c r="O10" s="64">
        <v>1134997765990</v>
      </c>
      <c r="P10" s="62"/>
      <c r="Q10" s="22">
        <f>M10-O10</f>
        <v>476858982599</v>
      </c>
    </row>
    <row r="11" spans="1:17" s="25" customFormat="1" ht="21.75" customHeight="1" x14ac:dyDescent="0.2">
      <c r="A11" s="40" t="s">
        <v>20</v>
      </c>
      <c r="C11" s="64">
        <v>145000000</v>
      </c>
      <c r="D11" s="62"/>
      <c r="E11" s="64">
        <v>92370414676</v>
      </c>
      <c r="F11" s="62"/>
      <c r="G11" s="64">
        <v>94530396192</v>
      </c>
      <c r="H11" s="62"/>
      <c r="I11" s="79">
        <f t="shared" ref="I11:I38" si="0">E11-G11</f>
        <v>-2159981516</v>
      </c>
      <c r="J11" s="62"/>
      <c r="K11" s="64">
        <v>155000000</v>
      </c>
      <c r="L11" s="62"/>
      <c r="M11" s="64">
        <v>99008701001</v>
      </c>
      <c r="N11" s="62"/>
      <c r="O11" s="64">
        <v>101049733862</v>
      </c>
      <c r="P11" s="62"/>
      <c r="Q11" s="22">
        <f t="shared" ref="Q11:Q38" si="1">M11-O11</f>
        <v>-2041032861</v>
      </c>
    </row>
    <row r="12" spans="1:17" s="25" customFormat="1" ht="21.75" customHeight="1" x14ac:dyDescent="0.2">
      <c r="A12" s="40" t="s">
        <v>102</v>
      </c>
      <c r="C12" s="64">
        <v>0</v>
      </c>
      <c r="D12" s="62"/>
      <c r="E12" s="64">
        <v>0</v>
      </c>
      <c r="F12" s="62"/>
      <c r="G12" s="64">
        <v>0</v>
      </c>
      <c r="H12" s="62"/>
      <c r="I12" s="22">
        <f t="shared" si="0"/>
        <v>0</v>
      </c>
      <c r="J12" s="62"/>
      <c r="K12" s="64">
        <v>15092196</v>
      </c>
      <c r="L12" s="62"/>
      <c r="M12" s="64">
        <v>82020738366</v>
      </c>
      <c r="N12" s="62"/>
      <c r="O12" s="64">
        <v>71978581128</v>
      </c>
      <c r="P12" s="62"/>
      <c r="Q12" s="22">
        <f t="shared" si="1"/>
        <v>10042157238</v>
      </c>
    </row>
    <row r="13" spans="1:17" s="25" customFormat="1" ht="21.75" customHeight="1" x14ac:dyDescent="0.2">
      <c r="A13" s="40" t="s">
        <v>103</v>
      </c>
      <c r="C13" s="64">
        <v>0</v>
      </c>
      <c r="D13" s="62"/>
      <c r="E13" s="64">
        <v>0</v>
      </c>
      <c r="F13" s="62"/>
      <c r="G13" s="64">
        <v>0</v>
      </c>
      <c r="H13" s="62"/>
      <c r="I13" s="22">
        <f t="shared" si="0"/>
        <v>0</v>
      </c>
      <c r="J13" s="62"/>
      <c r="K13" s="64">
        <v>23689630</v>
      </c>
      <c r="L13" s="62"/>
      <c r="M13" s="64">
        <v>126788177326</v>
      </c>
      <c r="N13" s="62"/>
      <c r="O13" s="64">
        <v>109004973976</v>
      </c>
      <c r="P13" s="62"/>
      <c r="Q13" s="22">
        <f t="shared" si="1"/>
        <v>17783203350</v>
      </c>
    </row>
    <row r="14" spans="1:17" s="25" customFormat="1" ht="21.75" customHeight="1" x14ac:dyDescent="0.2">
      <c r="A14" s="40" t="s">
        <v>104</v>
      </c>
      <c r="C14" s="64">
        <v>0</v>
      </c>
      <c r="D14" s="62"/>
      <c r="E14" s="64">
        <v>0</v>
      </c>
      <c r="F14" s="62"/>
      <c r="G14" s="64">
        <v>0</v>
      </c>
      <c r="H14" s="62"/>
      <c r="I14" s="22">
        <f t="shared" si="0"/>
        <v>0</v>
      </c>
      <c r="J14" s="62"/>
      <c r="K14" s="64">
        <v>470000</v>
      </c>
      <c r="L14" s="62"/>
      <c r="M14" s="64">
        <v>20230444247</v>
      </c>
      <c r="N14" s="62"/>
      <c r="O14" s="64">
        <v>18791222046</v>
      </c>
      <c r="P14" s="62"/>
      <c r="Q14" s="22">
        <f t="shared" si="1"/>
        <v>1439222201</v>
      </c>
    </row>
    <row r="15" spans="1:17" s="25" customFormat="1" ht="21.75" customHeight="1" x14ac:dyDescent="0.2">
      <c r="A15" s="40" t="s">
        <v>32</v>
      </c>
      <c r="C15" s="64">
        <v>0</v>
      </c>
      <c r="D15" s="62"/>
      <c r="E15" s="64">
        <v>0</v>
      </c>
      <c r="F15" s="62"/>
      <c r="G15" s="64">
        <v>0</v>
      </c>
      <c r="H15" s="62"/>
      <c r="I15" s="22">
        <f t="shared" si="0"/>
        <v>0</v>
      </c>
      <c r="J15" s="62"/>
      <c r="K15" s="64">
        <v>58750</v>
      </c>
      <c r="L15" s="62"/>
      <c r="M15" s="64">
        <v>2217430399</v>
      </c>
      <c r="N15" s="62"/>
      <c r="O15" s="64">
        <v>1608763602</v>
      </c>
      <c r="P15" s="62"/>
      <c r="Q15" s="22">
        <f t="shared" si="1"/>
        <v>608666797</v>
      </c>
    </row>
    <row r="16" spans="1:17" s="25" customFormat="1" ht="21.75" customHeight="1" x14ac:dyDescent="0.2">
      <c r="A16" s="40" t="s">
        <v>26</v>
      </c>
      <c r="C16" s="64">
        <v>0</v>
      </c>
      <c r="D16" s="62"/>
      <c r="E16" s="64">
        <v>0</v>
      </c>
      <c r="F16" s="62"/>
      <c r="G16" s="64">
        <v>0</v>
      </c>
      <c r="H16" s="62"/>
      <c r="I16" s="22">
        <f t="shared" si="0"/>
        <v>0</v>
      </c>
      <c r="J16" s="62"/>
      <c r="K16" s="64">
        <v>435000</v>
      </c>
      <c r="L16" s="62"/>
      <c r="M16" s="64">
        <v>9709701648</v>
      </c>
      <c r="N16" s="62"/>
      <c r="O16" s="64">
        <v>7479974904</v>
      </c>
      <c r="P16" s="62"/>
      <c r="Q16" s="22">
        <f t="shared" si="1"/>
        <v>2229726744</v>
      </c>
    </row>
    <row r="17" spans="1:17" s="25" customFormat="1" ht="21.75" customHeight="1" x14ac:dyDescent="0.2">
      <c r="A17" s="40" t="s">
        <v>23</v>
      </c>
      <c r="C17" s="64">
        <v>0</v>
      </c>
      <c r="D17" s="62"/>
      <c r="E17" s="64">
        <v>0</v>
      </c>
      <c r="F17" s="62"/>
      <c r="G17" s="64">
        <v>0</v>
      </c>
      <c r="H17" s="62"/>
      <c r="I17" s="22">
        <f t="shared" si="0"/>
        <v>0</v>
      </c>
      <c r="J17" s="62"/>
      <c r="K17" s="64">
        <v>375000</v>
      </c>
      <c r="L17" s="62"/>
      <c r="M17" s="64">
        <v>10623490799</v>
      </c>
      <c r="N17" s="62"/>
      <c r="O17" s="64">
        <v>6693024692</v>
      </c>
      <c r="P17" s="62"/>
      <c r="Q17" s="22">
        <f t="shared" si="1"/>
        <v>3930466107</v>
      </c>
    </row>
    <row r="18" spans="1:17" s="25" customFormat="1" ht="21.75" customHeight="1" x14ac:dyDescent="0.2">
      <c r="A18" s="40" t="s">
        <v>105</v>
      </c>
      <c r="C18" s="64">
        <v>0</v>
      </c>
      <c r="D18" s="62"/>
      <c r="E18" s="64">
        <v>0</v>
      </c>
      <c r="F18" s="62"/>
      <c r="G18" s="64">
        <v>0</v>
      </c>
      <c r="H18" s="62"/>
      <c r="I18" s="22">
        <f t="shared" si="0"/>
        <v>0</v>
      </c>
      <c r="J18" s="62"/>
      <c r="K18" s="64">
        <v>5907</v>
      </c>
      <c r="L18" s="62"/>
      <c r="M18" s="64">
        <v>84253665574</v>
      </c>
      <c r="N18" s="62"/>
      <c r="O18" s="64">
        <v>77661666232</v>
      </c>
      <c r="P18" s="62"/>
      <c r="Q18" s="22">
        <f t="shared" si="1"/>
        <v>6591999342</v>
      </c>
    </row>
    <row r="19" spans="1:17" s="25" customFormat="1" ht="21.75" customHeight="1" x14ac:dyDescent="0.2">
      <c r="A19" s="40" t="s">
        <v>29</v>
      </c>
      <c r="C19" s="64">
        <v>0</v>
      </c>
      <c r="D19" s="62"/>
      <c r="E19" s="64">
        <v>0</v>
      </c>
      <c r="F19" s="62"/>
      <c r="G19" s="64">
        <v>0</v>
      </c>
      <c r="H19" s="62"/>
      <c r="I19" s="22">
        <f t="shared" si="0"/>
        <v>0</v>
      </c>
      <c r="J19" s="62"/>
      <c r="K19" s="64">
        <v>300000</v>
      </c>
      <c r="L19" s="62"/>
      <c r="M19" s="64">
        <v>6727590600</v>
      </c>
      <c r="N19" s="62"/>
      <c r="O19" s="64">
        <v>4367517260</v>
      </c>
      <c r="P19" s="62"/>
      <c r="Q19" s="22">
        <f t="shared" si="1"/>
        <v>2360073340</v>
      </c>
    </row>
    <row r="20" spans="1:17" s="25" customFormat="1" ht="21.75" customHeight="1" x14ac:dyDescent="0.2">
      <c r="A20" s="40" t="s">
        <v>106</v>
      </c>
      <c r="C20" s="64">
        <v>0</v>
      </c>
      <c r="D20" s="62"/>
      <c r="E20" s="64">
        <v>0</v>
      </c>
      <c r="F20" s="62"/>
      <c r="G20" s="64">
        <v>0</v>
      </c>
      <c r="H20" s="62"/>
      <c r="I20" s="22">
        <f t="shared" si="0"/>
        <v>0</v>
      </c>
      <c r="J20" s="62"/>
      <c r="K20" s="64">
        <v>22891766</v>
      </c>
      <c r="L20" s="62"/>
      <c r="M20" s="64">
        <v>108212085634</v>
      </c>
      <c r="N20" s="62"/>
      <c r="O20" s="64">
        <v>90813519018</v>
      </c>
      <c r="P20" s="62"/>
      <c r="Q20" s="22">
        <f t="shared" si="1"/>
        <v>17398566616</v>
      </c>
    </row>
    <row r="21" spans="1:17" s="25" customFormat="1" ht="21.75" customHeight="1" x14ac:dyDescent="0.2">
      <c r="A21" s="40" t="s">
        <v>28</v>
      </c>
      <c r="C21" s="64">
        <v>0</v>
      </c>
      <c r="D21" s="62"/>
      <c r="E21" s="64">
        <v>0</v>
      </c>
      <c r="F21" s="62"/>
      <c r="G21" s="64">
        <v>0</v>
      </c>
      <c r="H21" s="62"/>
      <c r="I21" s="22">
        <f t="shared" si="0"/>
        <v>0</v>
      </c>
      <c r="J21" s="62"/>
      <c r="K21" s="64">
        <v>257500</v>
      </c>
      <c r="L21" s="62"/>
      <c r="M21" s="64">
        <v>5545278128</v>
      </c>
      <c r="N21" s="62"/>
      <c r="O21" s="64">
        <v>4199053020</v>
      </c>
      <c r="P21" s="62"/>
      <c r="Q21" s="22">
        <f t="shared" si="1"/>
        <v>1346225108</v>
      </c>
    </row>
    <row r="22" spans="1:17" s="25" customFormat="1" ht="21.75" customHeight="1" x14ac:dyDescent="0.2">
      <c r="A22" s="40" t="s">
        <v>107</v>
      </c>
      <c r="C22" s="64">
        <v>0</v>
      </c>
      <c r="D22" s="62"/>
      <c r="E22" s="64">
        <v>0</v>
      </c>
      <c r="F22" s="62"/>
      <c r="G22" s="64">
        <v>0</v>
      </c>
      <c r="H22" s="62"/>
      <c r="I22" s="22">
        <f t="shared" si="0"/>
        <v>0</v>
      </c>
      <c r="J22" s="62"/>
      <c r="K22" s="64">
        <v>600000</v>
      </c>
      <c r="L22" s="62"/>
      <c r="M22" s="64">
        <v>10743100204</v>
      </c>
      <c r="N22" s="62"/>
      <c r="O22" s="64">
        <v>10330750448</v>
      </c>
      <c r="P22" s="62"/>
      <c r="Q22" s="22">
        <f t="shared" si="1"/>
        <v>412349756</v>
      </c>
    </row>
    <row r="23" spans="1:17" s="25" customFormat="1" ht="21.75" customHeight="1" x14ac:dyDescent="0.2">
      <c r="A23" s="40" t="s">
        <v>108</v>
      </c>
      <c r="C23" s="64">
        <v>0</v>
      </c>
      <c r="D23" s="62"/>
      <c r="E23" s="64">
        <v>0</v>
      </c>
      <c r="F23" s="62"/>
      <c r="G23" s="64">
        <v>0</v>
      </c>
      <c r="H23" s="62"/>
      <c r="I23" s="22">
        <f t="shared" si="0"/>
        <v>0</v>
      </c>
      <c r="J23" s="62"/>
      <c r="K23" s="64">
        <v>650000</v>
      </c>
      <c r="L23" s="62"/>
      <c r="M23" s="64">
        <v>37654247283</v>
      </c>
      <c r="N23" s="62"/>
      <c r="O23" s="64">
        <v>32040227432</v>
      </c>
      <c r="P23" s="62"/>
      <c r="Q23" s="22">
        <f t="shared" si="1"/>
        <v>5614019851</v>
      </c>
    </row>
    <row r="24" spans="1:17" s="25" customFormat="1" ht="21.75" customHeight="1" x14ac:dyDescent="0.2">
      <c r="A24" s="40" t="s">
        <v>109</v>
      </c>
      <c r="C24" s="64">
        <v>0</v>
      </c>
      <c r="D24" s="62"/>
      <c r="E24" s="64">
        <v>0</v>
      </c>
      <c r="F24" s="62"/>
      <c r="G24" s="64">
        <v>0</v>
      </c>
      <c r="H24" s="62"/>
      <c r="I24" s="22">
        <f t="shared" si="0"/>
        <v>0</v>
      </c>
      <c r="J24" s="62"/>
      <c r="K24" s="64">
        <v>10000000</v>
      </c>
      <c r="L24" s="62"/>
      <c r="M24" s="64">
        <v>46607599172</v>
      </c>
      <c r="N24" s="62"/>
      <c r="O24" s="64">
        <v>39463785000</v>
      </c>
      <c r="P24" s="62"/>
      <c r="Q24" s="22">
        <f t="shared" si="1"/>
        <v>7143814172</v>
      </c>
    </row>
    <row r="25" spans="1:17" s="25" customFormat="1" ht="21.75" customHeight="1" x14ac:dyDescent="0.2">
      <c r="A25" s="40" t="s">
        <v>110</v>
      </c>
      <c r="C25" s="64">
        <v>0</v>
      </c>
      <c r="D25" s="62"/>
      <c r="E25" s="64">
        <v>0</v>
      </c>
      <c r="F25" s="62"/>
      <c r="G25" s="64">
        <v>0</v>
      </c>
      <c r="H25" s="62"/>
      <c r="I25" s="22">
        <f t="shared" si="0"/>
        <v>0</v>
      </c>
      <c r="J25" s="62"/>
      <c r="K25" s="64">
        <v>1000</v>
      </c>
      <c r="L25" s="62"/>
      <c r="M25" s="64">
        <v>100715405</v>
      </c>
      <c r="N25" s="62"/>
      <c r="O25" s="64">
        <v>74567646</v>
      </c>
      <c r="P25" s="62"/>
      <c r="Q25" s="22">
        <f t="shared" si="1"/>
        <v>26147759</v>
      </c>
    </row>
    <row r="26" spans="1:17" s="25" customFormat="1" ht="21.75" customHeight="1" x14ac:dyDescent="0.2">
      <c r="A26" s="40" t="s">
        <v>111</v>
      </c>
      <c r="C26" s="64">
        <v>0</v>
      </c>
      <c r="D26" s="62"/>
      <c r="E26" s="64">
        <v>0</v>
      </c>
      <c r="F26" s="62"/>
      <c r="G26" s="64">
        <v>0</v>
      </c>
      <c r="H26" s="62"/>
      <c r="I26" s="22">
        <f t="shared" si="0"/>
        <v>0</v>
      </c>
      <c r="J26" s="62"/>
      <c r="K26" s="64">
        <v>27600000</v>
      </c>
      <c r="L26" s="62"/>
      <c r="M26" s="64">
        <v>116969530586</v>
      </c>
      <c r="N26" s="62"/>
      <c r="O26" s="64">
        <v>98621240861</v>
      </c>
      <c r="P26" s="62"/>
      <c r="Q26" s="22">
        <f t="shared" si="1"/>
        <v>18348289725</v>
      </c>
    </row>
    <row r="27" spans="1:17" s="25" customFormat="1" ht="21.75" customHeight="1" x14ac:dyDescent="0.2">
      <c r="A27" s="40" t="s">
        <v>112</v>
      </c>
      <c r="C27" s="64">
        <v>0</v>
      </c>
      <c r="D27" s="62"/>
      <c r="E27" s="64">
        <v>0</v>
      </c>
      <c r="F27" s="62"/>
      <c r="G27" s="64">
        <v>0</v>
      </c>
      <c r="H27" s="62"/>
      <c r="I27" s="22">
        <f t="shared" si="0"/>
        <v>0</v>
      </c>
      <c r="J27" s="62"/>
      <c r="K27" s="64">
        <v>57800359</v>
      </c>
      <c r="L27" s="62"/>
      <c r="M27" s="64">
        <v>71158486688</v>
      </c>
      <c r="N27" s="62"/>
      <c r="O27" s="64">
        <v>68822314990</v>
      </c>
      <c r="P27" s="62"/>
      <c r="Q27" s="22">
        <f t="shared" si="1"/>
        <v>2336171698</v>
      </c>
    </row>
    <row r="28" spans="1:17" s="25" customFormat="1" ht="21.75" customHeight="1" x14ac:dyDescent="0.2">
      <c r="A28" s="40" t="s">
        <v>21</v>
      </c>
      <c r="C28" s="64">
        <v>0</v>
      </c>
      <c r="D28" s="62"/>
      <c r="E28" s="64">
        <v>0</v>
      </c>
      <c r="F28" s="62"/>
      <c r="G28" s="64">
        <v>0</v>
      </c>
      <c r="H28" s="62"/>
      <c r="I28" s="22">
        <f t="shared" si="0"/>
        <v>0</v>
      </c>
      <c r="J28" s="62"/>
      <c r="K28" s="64">
        <v>375000</v>
      </c>
      <c r="L28" s="62"/>
      <c r="M28" s="64">
        <v>14814776139</v>
      </c>
      <c r="N28" s="62"/>
      <c r="O28" s="64">
        <v>10945488552</v>
      </c>
      <c r="P28" s="62"/>
      <c r="Q28" s="22">
        <f t="shared" si="1"/>
        <v>3869287587</v>
      </c>
    </row>
    <row r="29" spans="1:17" s="25" customFormat="1" ht="21.75" customHeight="1" x14ac:dyDescent="0.2">
      <c r="A29" s="40" t="s">
        <v>113</v>
      </c>
      <c r="C29" s="64">
        <v>0</v>
      </c>
      <c r="D29" s="62"/>
      <c r="E29" s="64">
        <v>0</v>
      </c>
      <c r="F29" s="62"/>
      <c r="G29" s="64">
        <v>0</v>
      </c>
      <c r="H29" s="62"/>
      <c r="I29" s="22">
        <f t="shared" si="0"/>
        <v>0</v>
      </c>
      <c r="J29" s="62"/>
      <c r="K29" s="64">
        <v>4216000</v>
      </c>
      <c r="L29" s="62"/>
      <c r="M29" s="64">
        <v>57903037499</v>
      </c>
      <c r="N29" s="62"/>
      <c r="O29" s="64">
        <v>56114261337</v>
      </c>
      <c r="P29" s="62"/>
      <c r="Q29" s="22">
        <f t="shared" si="1"/>
        <v>1788776162</v>
      </c>
    </row>
    <row r="30" spans="1:17" s="25" customFormat="1" ht="21.75" customHeight="1" x14ac:dyDescent="0.2">
      <c r="A30" s="40" t="s">
        <v>114</v>
      </c>
      <c r="C30" s="64">
        <v>0</v>
      </c>
      <c r="D30" s="62"/>
      <c r="E30" s="64">
        <v>0</v>
      </c>
      <c r="F30" s="62"/>
      <c r="G30" s="64">
        <v>0</v>
      </c>
      <c r="H30" s="62"/>
      <c r="I30" s="22">
        <f t="shared" si="0"/>
        <v>0</v>
      </c>
      <c r="J30" s="62"/>
      <c r="K30" s="64">
        <v>31000000</v>
      </c>
      <c r="L30" s="62"/>
      <c r="M30" s="64">
        <v>417725826901</v>
      </c>
      <c r="N30" s="62"/>
      <c r="O30" s="64">
        <v>379836907288</v>
      </c>
      <c r="P30" s="62"/>
      <c r="Q30" s="22">
        <f t="shared" si="1"/>
        <v>37888919613</v>
      </c>
    </row>
    <row r="31" spans="1:17" s="25" customFormat="1" ht="21.75" customHeight="1" x14ac:dyDescent="0.2">
      <c r="A31" s="40" t="s">
        <v>30</v>
      </c>
      <c r="C31" s="64">
        <v>0</v>
      </c>
      <c r="D31" s="62"/>
      <c r="E31" s="64">
        <v>0</v>
      </c>
      <c r="F31" s="62"/>
      <c r="G31" s="64">
        <v>0</v>
      </c>
      <c r="H31" s="62"/>
      <c r="I31" s="22">
        <f t="shared" si="0"/>
        <v>0</v>
      </c>
      <c r="J31" s="62"/>
      <c r="K31" s="64">
        <v>360000</v>
      </c>
      <c r="L31" s="62"/>
      <c r="M31" s="64">
        <v>4417411046</v>
      </c>
      <c r="N31" s="62"/>
      <c r="O31" s="64">
        <v>3562912190</v>
      </c>
      <c r="P31" s="62"/>
      <c r="Q31" s="22">
        <f t="shared" si="1"/>
        <v>854498856</v>
      </c>
    </row>
    <row r="32" spans="1:17" s="25" customFormat="1" ht="21.75" customHeight="1" x14ac:dyDescent="0.2">
      <c r="A32" s="40" t="s">
        <v>27</v>
      </c>
      <c r="C32" s="64">
        <v>0</v>
      </c>
      <c r="D32" s="62"/>
      <c r="E32" s="64">
        <v>0</v>
      </c>
      <c r="F32" s="62"/>
      <c r="G32" s="64">
        <v>0</v>
      </c>
      <c r="H32" s="62"/>
      <c r="I32" s="22">
        <f t="shared" si="0"/>
        <v>0</v>
      </c>
      <c r="J32" s="62"/>
      <c r="K32" s="64">
        <v>12000000</v>
      </c>
      <c r="L32" s="62"/>
      <c r="M32" s="64">
        <v>19609126301</v>
      </c>
      <c r="N32" s="62"/>
      <c r="O32" s="64">
        <v>17403827400</v>
      </c>
      <c r="P32" s="62"/>
      <c r="Q32" s="22">
        <f t="shared" si="1"/>
        <v>2205298901</v>
      </c>
    </row>
    <row r="33" spans="1:17" s="25" customFormat="1" ht="21.75" customHeight="1" x14ac:dyDescent="0.2">
      <c r="A33" s="40" t="s">
        <v>115</v>
      </c>
      <c r="B33" s="95"/>
      <c r="C33" s="64">
        <v>0</v>
      </c>
      <c r="D33" s="81"/>
      <c r="E33" s="64">
        <v>0</v>
      </c>
      <c r="F33" s="81"/>
      <c r="G33" s="64">
        <v>0</v>
      </c>
      <c r="H33" s="81"/>
      <c r="I33" s="64">
        <f t="shared" si="0"/>
        <v>0</v>
      </c>
      <c r="J33" s="81"/>
      <c r="K33" s="64">
        <v>30168793</v>
      </c>
      <c r="L33" s="81"/>
      <c r="M33" s="64">
        <v>114578957856</v>
      </c>
      <c r="N33" s="81"/>
      <c r="O33" s="64">
        <v>95090363666</v>
      </c>
      <c r="P33" s="81"/>
      <c r="Q33" s="64">
        <f t="shared" si="1"/>
        <v>19488594190</v>
      </c>
    </row>
    <row r="34" spans="1:17" s="25" customFormat="1" ht="21.75" customHeight="1" x14ac:dyDescent="0.2">
      <c r="A34" s="40" t="s">
        <v>116</v>
      </c>
      <c r="B34" s="95"/>
      <c r="C34" s="64">
        <v>0</v>
      </c>
      <c r="D34" s="81"/>
      <c r="E34" s="64">
        <v>0</v>
      </c>
      <c r="F34" s="81"/>
      <c r="G34" s="64">
        <v>0</v>
      </c>
      <c r="H34" s="81"/>
      <c r="I34" s="64">
        <f t="shared" si="0"/>
        <v>0</v>
      </c>
      <c r="J34" s="81"/>
      <c r="K34" s="64">
        <v>55000000</v>
      </c>
      <c r="L34" s="81"/>
      <c r="M34" s="64">
        <v>160398655976</v>
      </c>
      <c r="N34" s="81"/>
      <c r="O34" s="64">
        <v>144590951149</v>
      </c>
      <c r="P34" s="81"/>
      <c r="Q34" s="64">
        <f t="shared" si="1"/>
        <v>15807704827</v>
      </c>
    </row>
    <row r="35" spans="1:17" s="25" customFormat="1" ht="21.75" customHeight="1" x14ac:dyDescent="0.2">
      <c r="A35" s="40" t="s">
        <v>117</v>
      </c>
      <c r="B35" s="95"/>
      <c r="C35" s="64">
        <v>0</v>
      </c>
      <c r="D35" s="81"/>
      <c r="E35" s="64">
        <v>0</v>
      </c>
      <c r="F35" s="81"/>
      <c r="G35" s="64">
        <v>0</v>
      </c>
      <c r="H35" s="81"/>
      <c r="I35" s="64">
        <f t="shared" si="0"/>
        <v>0</v>
      </c>
      <c r="J35" s="81"/>
      <c r="K35" s="64">
        <v>113917000</v>
      </c>
      <c r="L35" s="81"/>
      <c r="M35" s="64">
        <v>54962176550</v>
      </c>
      <c r="N35" s="81"/>
      <c r="O35" s="64">
        <v>45484241034</v>
      </c>
      <c r="P35" s="81"/>
      <c r="Q35" s="64">
        <f t="shared" si="1"/>
        <v>9477935516</v>
      </c>
    </row>
    <row r="36" spans="1:17" s="25" customFormat="1" ht="21.75" customHeight="1" x14ac:dyDescent="0.2">
      <c r="A36" s="40" t="s">
        <v>118</v>
      </c>
      <c r="B36" s="95"/>
      <c r="C36" s="64">
        <v>0</v>
      </c>
      <c r="D36" s="81"/>
      <c r="E36" s="64">
        <v>0</v>
      </c>
      <c r="F36" s="81"/>
      <c r="G36" s="64">
        <v>0</v>
      </c>
      <c r="H36" s="81"/>
      <c r="I36" s="64">
        <f t="shared" si="0"/>
        <v>0</v>
      </c>
      <c r="J36" s="81"/>
      <c r="K36" s="64">
        <v>19390000</v>
      </c>
      <c r="L36" s="81"/>
      <c r="M36" s="64">
        <v>106309443872</v>
      </c>
      <c r="N36" s="81"/>
      <c r="O36" s="64">
        <v>78697392864</v>
      </c>
      <c r="P36" s="81"/>
      <c r="Q36" s="64">
        <f t="shared" si="1"/>
        <v>27612051008</v>
      </c>
    </row>
    <row r="37" spans="1:17" s="25" customFormat="1" ht="21.75" customHeight="1" x14ac:dyDescent="0.2">
      <c r="A37" s="40" t="s">
        <v>31</v>
      </c>
      <c r="B37" s="95"/>
      <c r="C37" s="64">
        <v>0</v>
      </c>
      <c r="D37" s="81"/>
      <c r="E37" s="64">
        <v>0</v>
      </c>
      <c r="F37" s="81"/>
      <c r="G37" s="64">
        <v>0</v>
      </c>
      <c r="H37" s="81"/>
      <c r="I37" s="64">
        <f t="shared" si="0"/>
        <v>0</v>
      </c>
      <c r="J37" s="81"/>
      <c r="K37" s="64">
        <v>219000</v>
      </c>
      <c r="L37" s="81"/>
      <c r="M37" s="64">
        <v>6779982464</v>
      </c>
      <c r="N37" s="81"/>
      <c r="O37" s="64">
        <v>5302833719</v>
      </c>
      <c r="P37" s="81"/>
      <c r="Q37" s="64">
        <f t="shared" si="1"/>
        <v>1477148745</v>
      </c>
    </row>
    <row r="38" spans="1:17" s="25" customFormat="1" ht="21.75" customHeight="1" x14ac:dyDescent="0.2">
      <c r="A38" s="41" t="s">
        <v>119</v>
      </c>
      <c r="B38" s="95"/>
      <c r="C38" s="77">
        <v>0</v>
      </c>
      <c r="D38" s="81"/>
      <c r="E38" s="65">
        <v>0</v>
      </c>
      <c r="F38" s="81"/>
      <c r="G38" s="65">
        <v>0</v>
      </c>
      <c r="H38" s="81"/>
      <c r="I38" s="64">
        <f t="shared" si="0"/>
        <v>0</v>
      </c>
      <c r="J38" s="81"/>
      <c r="K38" s="77">
        <v>49633207</v>
      </c>
      <c r="L38" s="81"/>
      <c r="M38" s="65">
        <v>78221123147</v>
      </c>
      <c r="N38" s="81"/>
      <c r="O38" s="65">
        <v>66842558601</v>
      </c>
      <c r="P38" s="81"/>
      <c r="Q38" s="64">
        <f t="shared" si="1"/>
        <v>11378564546</v>
      </c>
    </row>
    <row r="39" spans="1:17" s="25" customFormat="1" ht="21.75" customHeight="1" thickBot="1" x14ac:dyDescent="0.25">
      <c r="A39" s="21" t="s">
        <v>35</v>
      </c>
      <c r="B39" s="95"/>
      <c r="C39" s="77"/>
      <c r="D39" s="81"/>
      <c r="E39" s="66">
        <f>SUM(E9:E38)</f>
        <v>1430686352356</v>
      </c>
      <c r="F39" s="81"/>
      <c r="G39" s="66">
        <f>SUM(G9:G38)</f>
        <v>1024987252752</v>
      </c>
      <c r="H39" s="81"/>
      <c r="I39" s="66">
        <f>SUM(I9:I38)</f>
        <v>405699099604</v>
      </c>
      <c r="J39" s="81"/>
      <c r="K39" s="77"/>
      <c r="L39" s="81"/>
      <c r="M39" s="66">
        <f>SUM(M9:M38)</f>
        <v>3510300349405</v>
      </c>
      <c r="N39" s="81"/>
      <c r="O39" s="66">
        <f>SUM(O9:O38)</f>
        <v>2802860772048</v>
      </c>
      <c r="P39" s="81"/>
      <c r="Q39" s="66">
        <f>SUM(Q9:Q38)</f>
        <v>707439577357</v>
      </c>
    </row>
    <row r="40" spans="1:17" s="25" customFormat="1" ht="13.5" thickTop="1" x14ac:dyDescent="0.2">
      <c r="A40" s="95"/>
      <c r="B40" s="95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</row>
    <row r="41" spans="1:17" s="25" customFormat="1" x14ac:dyDescent="0.2">
      <c r="A41" s="95"/>
      <c r="B41" s="95"/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</row>
    <row r="42" spans="1:17" s="25" customFormat="1" x14ac:dyDescent="0.2">
      <c r="A42" s="95"/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137"/>
      <c r="N42" s="95"/>
      <c r="O42" s="95"/>
      <c r="P42" s="95"/>
      <c r="Q42" s="95"/>
    </row>
    <row r="43" spans="1:17" s="25" customFormat="1" x14ac:dyDescent="0.2">
      <c r="A43" s="95"/>
      <c r="B43" s="95"/>
      <c r="C43" s="95"/>
      <c r="D43" s="95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</row>
    <row r="44" spans="1:17" x14ac:dyDescent="0.2">
      <c r="A44" s="80"/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2"/>
      <c r="N44" s="80"/>
      <c r="O44" s="80"/>
      <c r="P44" s="80"/>
      <c r="Q44" s="80"/>
    </row>
    <row r="45" spans="1:17" x14ac:dyDescent="0.2">
      <c r="A45" s="80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</row>
    <row r="46" spans="1:17" ht="21" x14ac:dyDescent="0.2">
      <c r="A46" s="80"/>
      <c r="B46" s="80"/>
      <c r="C46" s="80"/>
      <c r="D46" s="80"/>
      <c r="E46" s="64"/>
      <c r="F46" s="80"/>
      <c r="G46" s="80"/>
      <c r="H46" s="80"/>
      <c r="I46" s="138"/>
      <c r="J46" s="80"/>
      <c r="K46" s="80"/>
      <c r="L46" s="80"/>
      <c r="M46" s="80"/>
      <c r="N46" s="80"/>
      <c r="O46" s="80"/>
      <c r="P46" s="80"/>
      <c r="Q46" s="80"/>
    </row>
    <row r="47" spans="1:17" x14ac:dyDescent="0.2">
      <c r="A47" s="80"/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</row>
    <row r="48" spans="1:17" x14ac:dyDescent="0.2">
      <c r="A48" s="80"/>
      <c r="B48" s="80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</row>
    <row r="49" spans="1:17" x14ac:dyDescent="0.2">
      <c r="A49" s="80"/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</row>
    <row r="50" spans="1:17" x14ac:dyDescent="0.2">
      <c r="A50" s="80"/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</row>
    <row r="51" spans="1:17" x14ac:dyDescent="0.2">
      <c r="A51" s="80"/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</row>
    <row r="52" spans="1:17" x14ac:dyDescent="0.2">
      <c r="A52" s="80"/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</row>
    <row r="53" spans="1:17" x14ac:dyDescent="0.2">
      <c r="A53" s="80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</row>
    <row r="54" spans="1:17" x14ac:dyDescent="0.2">
      <c r="A54" s="80"/>
      <c r="B54" s="80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</row>
    <row r="55" spans="1:17" x14ac:dyDescent="0.2">
      <c r="A55" s="80"/>
      <c r="B55" s="8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</row>
  </sheetData>
  <mergeCells count="7">
    <mergeCell ref="A1:Q1"/>
    <mergeCell ref="A2:Q2"/>
    <mergeCell ref="A3:Q3"/>
    <mergeCell ref="A6:Q6"/>
    <mergeCell ref="A7:A8"/>
    <mergeCell ref="C7:I7"/>
    <mergeCell ref="K7:Q7"/>
  </mergeCells>
  <conditionalFormatting sqref="M9:M39 M44">
    <cfRule type="duplicateValues" dxfId="0" priority="1"/>
  </conditionalFormatting>
  <pageMargins left="0.39" right="0.39" top="0.39" bottom="0.39" header="0" footer="0"/>
  <pageSetup scale="63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144" t="s">
        <v>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</row>
    <row r="2" spans="1:25" ht="21.75" customHeight="1" x14ac:dyDescent="0.2">
      <c r="A2" s="144" t="s">
        <v>81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</row>
    <row r="3" spans="1:25" ht="21.75" customHeight="1" x14ac:dyDescent="0.2">
      <c r="A3" s="144" t="s">
        <v>2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</row>
    <row r="4" spans="1:25" ht="7.35" customHeight="1" x14ac:dyDescent="0.2"/>
    <row r="5" spans="1:25" ht="14.45" customHeight="1" x14ac:dyDescent="0.2">
      <c r="A5" s="146" t="s">
        <v>187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</row>
    <row r="6" spans="1:25" ht="7.35" customHeight="1" x14ac:dyDescent="0.2"/>
    <row r="7" spans="1:25" ht="14.45" customHeight="1" x14ac:dyDescent="0.2">
      <c r="E7" s="147" t="s">
        <v>96</v>
      </c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7"/>
      <c r="Y7" s="3" t="s">
        <v>97</v>
      </c>
    </row>
    <row r="8" spans="1:25" ht="29.1" customHeight="1" x14ac:dyDescent="0.2">
      <c r="A8" s="3" t="s">
        <v>188</v>
      </c>
      <c r="C8" s="3" t="s">
        <v>189</v>
      </c>
      <c r="E8" s="20" t="s">
        <v>40</v>
      </c>
      <c r="F8" s="4"/>
      <c r="G8" s="20" t="s">
        <v>13</v>
      </c>
      <c r="H8" s="4"/>
      <c r="I8" s="20" t="s">
        <v>39</v>
      </c>
      <c r="J8" s="4"/>
      <c r="K8" s="20" t="s">
        <v>190</v>
      </c>
      <c r="L8" s="4"/>
      <c r="M8" s="20" t="s">
        <v>191</v>
      </c>
      <c r="N8" s="4"/>
      <c r="O8" s="20" t="s">
        <v>192</v>
      </c>
      <c r="P8" s="4"/>
      <c r="Q8" s="20" t="s">
        <v>193</v>
      </c>
      <c r="R8" s="4"/>
      <c r="S8" s="20" t="s">
        <v>194</v>
      </c>
      <c r="T8" s="4"/>
      <c r="U8" s="20" t="s">
        <v>195</v>
      </c>
      <c r="V8" s="4"/>
      <c r="W8" s="20" t="s">
        <v>196</v>
      </c>
      <c r="Y8" s="20" t="s">
        <v>196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T35"/>
  <sheetViews>
    <sheetView rightToLeft="1" view="pageBreakPreview" topLeftCell="A4" zoomScale="60" zoomScaleNormal="100" workbookViewId="0">
      <selection activeCell="A7" sqref="A7:A8"/>
    </sheetView>
  </sheetViews>
  <sheetFormatPr defaultRowHeight="12.75" x14ac:dyDescent="0.2"/>
  <cols>
    <col min="1" max="1" width="40.28515625" customWidth="1"/>
    <col min="2" max="2" width="1.28515625" customWidth="1"/>
    <col min="3" max="3" width="14.5703125" bestFit="1" customWidth="1"/>
    <col min="4" max="4" width="1.28515625" customWidth="1"/>
    <col min="5" max="5" width="20.85546875" bestFit="1" customWidth="1"/>
    <col min="6" max="6" width="1.28515625" customWidth="1"/>
    <col min="7" max="7" width="18.42578125" bestFit="1" customWidth="1"/>
    <col min="8" max="8" width="1.28515625" customWidth="1"/>
    <col min="9" max="9" width="33.140625" customWidth="1"/>
    <col min="10" max="10" width="1.28515625" customWidth="1"/>
    <col min="11" max="11" width="14.5703125" bestFit="1" customWidth="1"/>
    <col min="12" max="12" width="1.28515625" customWidth="1"/>
    <col min="13" max="13" width="20.85546875" bestFit="1" customWidth="1"/>
    <col min="14" max="14" width="1.28515625" customWidth="1"/>
    <col min="15" max="15" width="20.85546875" bestFit="1" customWidth="1"/>
    <col min="16" max="16" width="1.28515625" customWidth="1"/>
    <col min="17" max="17" width="32.5703125" customWidth="1"/>
  </cols>
  <sheetData>
    <row r="1" spans="1:17" ht="29.1" customHeight="1" x14ac:dyDescent="0.2">
      <c r="A1" s="144" t="s">
        <v>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</row>
    <row r="2" spans="1:17" ht="21.75" customHeight="1" x14ac:dyDescent="0.2">
      <c r="A2" s="144" t="s">
        <v>81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</row>
    <row r="3" spans="1:17" ht="21.75" customHeight="1" x14ac:dyDescent="0.2">
      <c r="A3" s="144" t="s">
        <v>2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</row>
    <row r="4" spans="1:17" ht="14.45" customHeight="1" x14ac:dyDescent="0.2"/>
    <row r="5" spans="1:17" ht="14.45" customHeight="1" x14ac:dyDescent="0.2"/>
    <row r="6" spans="1:17" ht="28.5" customHeight="1" x14ac:dyDescent="0.2">
      <c r="A6" s="146" t="s">
        <v>197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</row>
    <row r="7" spans="1:17" s="42" customFormat="1" ht="25.5" customHeight="1" x14ac:dyDescent="0.4">
      <c r="A7" s="147" t="s">
        <v>84</v>
      </c>
      <c r="C7" s="147" t="s">
        <v>96</v>
      </c>
      <c r="D7" s="147"/>
      <c r="E7" s="147"/>
      <c r="F7" s="147"/>
      <c r="G7" s="147"/>
      <c r="H7" s="147"/>
      <c r="I7" s="147"/>
      <c r="J7" s="75"/>
      <c r="K7" s="147" t="s">
        <v>97</v>
      </c>
      <c r="L7" s="147"/>
      <c r="M7" s="147"/>
      <c r="N7" s="147"/>
      <c r="O7" s="147"/>
      <c r="P7" s="147"/>
      <c r="Q7" s="147"/>
    </row>
    <row r="8" spans="1:17" s="42" customFormat="1" ht="34.5" customHeight="1" x14ac:dyDescent="0.4">
      <c r="A8" s="147"/>
      <c r="C8" s="20" t="s">
        <v>13</v>
      </c>
      <c r="D8" s="76"/>
      <c r="E8" s="20" t="s">
        <v>15</v>
      </c>
      <c r="F8" s="76"/>
      <c r="G8" s="20" t="s">
        <v>185</v>
      </c>
      <c r="H8" s="76"/>
      <c r="I8" s="20" t="s">
        <v>198</v>
      </c>
      <c r="J8" s="75"/>
      <c r="K8" s="20" t="s">
        <v>13</v>
      </c>
      <c r="L8" s="76"/>
      <c r="M8" s="20" t="s">
        <v>15</v>
      </c>
      <c r="N8" s="76"/>
      <c r="O8" s="20" t="s">
        <v>185</v>
      </c>
      <c r="P8" s="76"/>
      <c r="Q8" s="20" t="s">
        <v>198</v>
      </c>
    </row>
    <row r="9" spans="1:17" s="42" customFormat="1" ht="21.75" customHeight="1" x14ac:dyDescent="0.4">
      <c r="A9" s="43" t="s">
        <v>19</v>
      </c>
      <c r="C9" s="63">
        <v>5924820000</v>
      </c>
      <c r="D9" s="75"/>
      <c r="E9" s="63">
        <v>3803726678485</v>
      </c>
      <c r="F9" s="75"/>
      <c r="G9" s="63">
        <v>3191386951581</v>
      </c>
      <c r="H9" s="75"/>
      <c r="I9" s="63">
        <v>612339726904</v>
      </c>
      <c r="J9" s="75"/>
      <c r="K9" s="63">
        <v>5924820000</v>
      </c>
      <c r="L9" s="75"/>
      <c r="M9" s="63">
        <v>3803726678485</v>
      </c>
      <c r="N9" s="75"/>
      <c r="O9" s="63">
        <v>2368351222632</v>
      </c>
      <c r="P9" s="75"/>
      <c r="Q9" s="63">
        <v>1435375455853</v>
      </c>
    </row>
    <row r="10" spans="1:17" s="42" customFormat="1" ht="21.75" customHeight="1" x14ac:dyDescent="0.4">
      <c r="A10" s="44" t="s">
        <v>27</v>
      </c>
      <c r="C10" s="64">
        <v>100000000</v>
      </c>
      <c r="D10" s="75"/>
      <c r="E10" s="64">
        <v>243205377000</v>
      </c>
      <c r="F10" s="75"/>
      <c r="G10" s="64">
        <v>169479716000</v>
      </c>
      <c r="H10" s="75"/>
      <c r="I10" s="64">
        <v>73725661000</v>
      </c>
      <c r="J10" s="75"/>
      <c r="K10" s="64">
        <v>100000000</v>
      </c>
      <c r="L10" s="75"/>
      <c r="M10" s="64">
        <v>243205377000</v>
      </c>
      <c r="N10" s="75"/>
      <c r="O10" s="64">
        <v>199287899733</v>
      </c>
      <c r="P10" s="75"/>
      <c r="Q10" s="64">
        <v>43917477267</v>
      </c>
    </row>
    <row r="11" spans="1:17" s="42" customFormat="1" ht="21.75" customHeight="1" x14ac:dyDescent="0.4">
      <c r="A11" s="44" t="s">
        <v>20</v>
      </c>
      <c r="C11" s="64">
        <v>77800000</v>
      </c>
      <c r="D11" s="75"/>
      <c r="E11" s="64">
        <v>65618815100</v>
      </c>
      <c r="F11" s="75"/>
      <c r="G11" s="64">
        <v>22198658976</v>
      </c>
      <c r="H11" s="75"/>
      <c r="I11" s="64">
        <v>43420156124</v>
      </c>
      <c r="J11" s="75"/>
      <c r="K11" s="64">
        <v>77800000</v>
      </c>
      <c r="L11" s="75"/>
      <c r="M11" s="64">
        <v>65618815100</v>
      </c>
      <c r="N11" s="75"/>
      <c r="O11" s="64">
        <v>50720447075</v>
      </c>
      <c r="P11" s="75"/>
      <c r="Q11" s="64">
        <v>14898368025</v>
      </c>
    </row>
    <row r="12" spans="1:17" s="42" customFormat="1" ht="21.75" customHeight="1" x14ac:dyDescent="0.4">
      <c r="A12" s="44" t="s">
        <v>34</v>
      </c>
      <c r="C12" s="64">
        <v>406500000</v>
      </c>
      <c r="D12" s="75"/>
      <c r="E12" s="64">
        <v>660296644935</v>
      </c>
      <c r="F12" s="75"/>
      <c r="G12" s="64">
        <v>667104146117</v>
      </c>
      <c r="H12" s="75"/>
      <c r="I12" s="64">
        <v>-6807501182</v>
      </c>
      <c r="J12" s="75"/>
      <c r="K12" s="64">
        <v>406500000</v>
      </c>
      <c r="L12" s="75"/>
      <c r="M12" s="64">
        <v>660296644935</v>
      </c>
      <c r="N12" s="75"/>
      <c r="O12" s="64">
        <v>667104146117</v>
      </c>
      <c r="P12" s="75"/>
      <c r="Q12" s="64">
        <v>-6807501182</v>
      </c>
    </row>
    <row r="13" spans="1:17" s="42" customFormat="1" ht="21.75" customHeight="1" x14ac:dyDescent="0.4">
      <c r="A13" s="44" t="s">
        <v>22</v>
      </c>
      <c r="C13" s="64">
        <v>3400000</v>
      </c>
      <c r="D13" s="75"/>
      <c r="E13" s="64">
        <v>35390301820</v>
      </c>
      <c r="F13" s="75"/>
      <c r="G13" s="64">
        <v>35322827460</v>
      </c>
      <c r="H13" s="75"/>
      <c r="I13" s="64">
        <v>67474359</v>
      </c>
      <c r="J13" s="75"/>
      <c r="K13" s="64">
        <v>3400000</v>
      </c>
      <c r="L13" s="75"/>
      <c r="M13" s="64">
        <v>35390301820</v>
      </c>
      <c r="N13" s="75"/>
      <c r="O13" s="64">
        <v>43936736211</v>
      </c>
      <c r="P13" s="75"/>
      <c r="Q13" s="64">
        <v>-8546434391</v>
      </c>
    </row>
    <row r="14" spans="1:17" s="42" customFormat="1" ht="21.75" customHeight="1" x14ac:dyDescent="0.4">
      <c r="A14" s="44" t="s">
        <v>30</v>
      </c>
      <c r="C14" s="64">
        <v>360000</v>
      </c>
      <c r="D14" s="75"/>
      <c r="E14" s="64">
        <v>7340813460</v>
      </c>
      <c r="F14" s="75"/>
      <c r="G14" s="64">
        <v>6008393304</v>
      </c>
      <c r="H14" s="75"/>
      <c r="I14" s="64">
        <v>1332420156</v>
      </c>
      <c r="J14" s="75"/>
      <c r="K14" s="64">
        <v>360000</v>
      </c>
      <c r="L14" s="75"/>
      <c r="M14" s="64">
        <v>7340813460</v>
      </c>
      <c r="N14" s="75"/>
      <c r="O14" s="64">
        <v>3562912187</v>
      </c>
      <c r="P14" s="75"/>
      <c r="Q14" s="64">
        <v>3777901273</v>
      </c>
    </row>
    <row r="15" spans="1:17" s="42" customFormat="1" ht="21.75" customHeight="1" x14ac:dyDescent="0.4">
      <c r="A15" s="44" t="s">
        <v>23</v>
      </c>
      <c r="C15" s="64">
        <v>1475169</v>
      </c>
      <c r="D15" s="75"/>
      <c r="E15" s="64">
        <v>22410256596</v>
      </c>
      <c r="F15" s="75"/>
      <c r="G15" s="64">
        <v>19629101304</v>
      </c>
      <c r="H15" s="75"/>
      <c r="I15" s="64">
        <v>2781155292</v>
      </c>
      <c r="J15" s="75"/>
      <c r="K15" s="64">
        <v>1475169</v>
      </c>
      <c r="L15" s="75"/>
      <c r="M15" s="64">
        <v>22410256596</v>
      </c>
      <c r="N15" s="75"/>
      <c r="O15" s="64">
        <v>6693024691</v>
      </c>
      <c r="P15" s="75"/>
      <c r="Q15" s="64">
        <v>15717231905</v>
      </c>
    </row>
    <row r="16" spans="1:17" s="42" customFormat="1" ht="21.75" customHeight="1" x14ac:dyDescent="0.4">
      <c r="A16" s="44" t="s">
        <v>28</v>
      </c>
      <c r="C16" s="64">
        <v>257500</v>
      </c>
      <c r="D16" s="75"/>
      <c r="E16" s="64">
        <v>4412649496</v>
      </c>
      <c r="F16" s="75"/>
      <c r="G16" s="64">
        <v>3357395158</v>
      </c>
      <c r="H16" s="75"/>
      <c r="I16" s="64">
        <v>1055254338</v>
      </c>
      <c r="J16" s="75"/>
      <c r="K16" s="64">
        <v>257500</v>
      </c>
      <c r="L16" s="75"/>
      <c r="M16" s="64">
        <v>4412649496</v>
      </c>
      <c r="N16" s="75"/>
      <c r="O16" s="64">
        <v>4199053015</v>
      </c>
      <c r="P16" s="75"/>
      <c r="Q16" s="64">
        <v>213596481</v>
      </c>
    </row>
    <row r="17" spans="1:20" s="42" customFormat="1" ht="21.75" customHeight="1" x14ac:dyDescent="0.4">
      <c r="A17" s="44" t="s">
        <v>25</v>
      </c>
      <c r="C17" s="64">
        <v>1325000</v>
      </c>
      <c r="D17" s="75"/>
      <c r="E17" s="64">
        <v>23849705585</v>
      </c>
      <c r="F17" s="75"/>
      <c r="G17" s="64">
        <v>23474754964</v>
      </c>
      <c r="H17" s="75"/>
      <c r="I17" s="64">
        <v>374950620</v>
      </c>
      <c r="J17" s="75"/>
      <c r="K17" s="64">
        <v>1325000</v>
      </c>
      <c r="L17" s="75"/>
      <c r="M17" s="64">
        <v>23849705585</v>
      </c>
      <c r="N17" s="75"/>
      <c r="O17" s="64">
        <v>20990352139</v>
      </c>
      <c r="P17" s="75"/>
      <c r="Q17" s="64">
        <v>2859353445</v>
      </c>
    </row>
    <row r="18" spans="1:20" s="42" customFormat="1" ht="21.75" customHeight="1" x14ac:dyDescent="0.4">
      <c r="A18" s="44" t="s">
        <v>26</v>
      </c>
      <c r="C18" s="64">
        <v>435000</v>
      </c>
      <c r="D18" s="75"/>
      <c r="E18" s="64">
        <v>11395228680</v>
      </c>
      <c r="F18" s="75"/>
      <c r="G18" s="64">
        <v>8887415095</v>
      </c>
      <c r="H18" s="75"/>
      <c r="I18" s="64">
        <v>2507813585</v>
      </c>
      <c r="J18" s="75"/>
      <c r="K18" s="64">
        <v>435000</v>
      </c>
      <c r="L18" s="75"/>
      <c r="M18" s="64">
        <v>11395228680</v>
      </c>
      <c r="N18" s="75"/>
      <c r="O18" s="64">
        <v>7479974898</v>
      </c>
      <c r="P18" s="75"/>
      <c r="Q18" s="64">
        <v>3915253782</v>
      </c>
    </row>
    <row r="19" spans="1:20" s="42" customFormat="1" ht="21.75" customHeight="1" x14ac:dyDescent="0.4">
      <c r="A19" s="44" t="s">
        <v>32</v>
      </c>
      <c r="C19" s="64">
        <v>176250</v>
      </c>
      <c r="D19" s="75"/>
      <c r="E19" s="64">
        <v>3352595052</v>
      </c>
      <c r="F19" s="139"/>
      <c r="G19" s="64">
        <v>2717753109</v>
      </c>
      <c r="H19" s="139"/>
      <c r="I19" s="64">
        <v>634841943</v>
      </c>
      <c r="J19" s="139"/>
      <c r="K19" s="64">
        <v>176250</v>
      </c>
      <c r="L19" s="139"/>
      <c r="M19" s="64">
        <v>3352595052</v>
      </c>
      <c r="N19" s="139"/>
      <c r="O19" s="64">
        <v>1608763603</v>
      </c>
      <c r="P19" s="139"/>
      <c r="Q19" s="64">
        <v>1743831449</v>
      </c>
      <c r="R19" s="140"/>
      <c r="S19" s="140"/>
      <c r="T19" s="140"/>
    </row>
    <row r="20" spans="1:20" s="42" customFormat="1" ht="21.75" customHeight="1" x14ac:dyDescent="0.4">
      <c r="A20" s="44" t="s">
        <v>29</v>
      </c>
      <c r="C20" s="64">
        <v>600000</v>
      </c>
      <c r="D20" s="75"/>
      <c r="E20" s="64">
        <v>8037387000</v>
      </c>
      <c r="F20" s="139"/>
      <c r="G20" s="64">
        <v>5667846240</v>
      </c>
      <c r="H20" s="139"/>
      <c r="I20" s="64">
        <v>2369540760</v>
      </c>
      <c r="J20" s="139"/>
      <c r="K20" s="64">
        <v>600000</v>
      </c>
      <c r="L20" s="139"/>
      <c r="M20" s="64">
        <v>8037387000</v>
      </c>
      <c r="N20" s="139"/>
      <c r="O20" s="64">
        <v>4367517268</v>
      </c>
      <c r="P20" s="139"/>
      <c r="Q20" s="64">
        <v>3669869732</v>
      </c>
      <c r="R20" s="140"/>
      <c r="S20" s="140"/>
      <c r="T20" s="140"/>
    </row>
    <row r="21" spans="1:20" s="42" customFormat="1" ht="21.75" customHeight="1" x14ac:dyDescent="0.4">
      <c r="A21" s="44" t="s">
        <v>31</v>
      </c>
      <c r="C21" s="64">
        <v>219000</v>
      </c>
      <c r="D21" s="75"/>
      <c r="E21" s="64">
        <v>5958561504</v>
      </c>
      <c r="F21" s="139"/>
      <c r="G21" s="64">
        <v>5908580864</v>
      </c>
      <c r="H21" s="139"/>
      <c r="I21" s="64">
        <v>49980640</v>
      </c>
      <c r="J21" s="139"/>
      <c r="K21" s="64">
        <v>219000</v>
      </c>
      <c r="L21" s="139"/>
      <c r="M21" s="64">
        <v>5958561504</v>
      </c>
      <c r="N21" s="139"/>
      <c r="O21" s="64">
        <v>5302833719</v>
      </c>
      <c r="P21" s="139"/>
      <c r="Q21" s="64">
        <v>655727785</v>
      </c>
      <c r="R21" s="140"/>
      <c r="S21" s="140"/>
      <c r="T21" s="140"/>
    </row>
    <row r="22" spans="1:20" s="42" customFormat="1" ht="21.75" customHeight="1" x14ac:dyDescent="0.4">
      <c r="A22" s="44" t="s">
        <v>24</v>
      </c>
      <c r="C22" s="64">
        <v>585000</v>
      </c>
      <c r="D22" s="75"/>
      <c r="E22" s="64">
        <v>3591417076</v>
      </c>
      <c r="F22" s="139"/>
      <c r="G22" s="64">
        <v>3591417076</v>
      </c>
      <c r="H22" s="139"/>
      <c r="I22" s="64">
        <v>0</v>
      </c>
      <c r="J22" s="139"/>
      <c r="K22" s="64">
        <v>585000</v>
      </c>
      <c r="L22" s="139"/>
      <c r="M22" s="64">
        <v>3591417076</v>
      </c>
      <c r="N22" s="139"/>
      <c r="O22" s="64">
        <v>4281791202</v>
      </c>
      <c r="P22" s="139"/>
      <c r="Q22" s="64">
        <v>-690374125</v>
      </c>
      <c r="R22" s="140"/>
      <c r="S22" s="140"/>
      <c r="T22" s="140"/>
    </row>
    <row r="23" spans="1:20" s="42" customFormat="1" ht="21.75" customHeight="1" x14ac:dyDescent="0.4">
      <c r="A23" s="44" t="s">
        <v>21</v>
      </c>
      <c r="C23" s="64">
        <v>375000</v>
      </c>
      <c r="D23" s="75"/>
      <c r="E23" s="64">
        <v>18500874150</v>
      </c>
      <c r="F23" s="139"/>
      <c r="G23" s="64">
        <v>15044053537</v>
      </c>
      <c r="H23" s="139"/>
      <c r="I23" s="64">
        <v>3456820612</v>
      </c>
      <c r="J23" s="139"/>
      <c r="K23" s="64">
        <v>375000</v>
      </c>
      <c r="L23" s="139"/>
      <c r="M23" s="64">
        <v>18500874150</v>
      </c>
      <c r="N23" s="139"/>
      <c r="O23" s="64">
        <v>10945488554</v>
      </c>
      <c r="P23" s="139"/>
      <c r="Q23" s="64">
        <v>7555385596</v>
      </c>
      <c r="R23" s="140"/>
      <c r="S23" s="140"/>
      <c r="T23" s="140"/>
    </row>
    <row r="24" spans="1:20" s="42" customFormat="1" ht="21.75" customHeight="1" x14ac:dyDescent="0.4">
      <c r="A24" s="45" t="s">
        <v>33</v>
      </c>
      <c r="C24" s="77">
        <v>62353</v>
      </c>
      <c r="D24" s="75"/>
      <c r="E24" s="65">
        <v>280541475362</v>
      </c>
      <c r="F24" s="139"/>
      <c r="G24" s="65">
        <v>259998190336</v>
      </c>
      <c r="H24" s="139"/>
      <c r="I24" s="65">
        <v>20543285026</v>
      </c>
      <c r="J24" s="139"/>
      <c r="K24" s="77">
        <v>62353</v>
      </c>
      <c r="L24" s="139"/>
      <c r="M24" s="65">
        <v>280541475362</v>
      </c>
      <c r="N24" s="139"/>
      <c r="O24" s="65">
        <v>259998190336</v>
      </c>
      <c r="P24" s="139"/>
      <c r="Q24" s="65">
        <v>20543285026</v>
      </c>
      <c r="R24" s="140"/>
      <c r="S24" s="140"/>
      <c r="T24" s="140"/>
    </row>
    <row r="25" spans="1:20" s="42" customFormat="1" ht="21.75" customHeight="1" thickBot="1" x14ac:dyDescent="0.45">
      <c r="A25" s="15" t="s">
        <v>35</v>
      </c>
      <c r="C25" s="77"/>
      <c r="D25" s="75"/>
      <c r="E25" s="66">
        <f>SUM(E9:E24)</f>
        <v>5197628781301</v>
      </c>
      <c r="F25" s="139"/>
      <c r="G25" s="66">
        <f>SUM(G9:G24)</f>
        <v>4439777201121</v>
      </c>
      <c r="H25" s="139"/>
      <c r="I25" s="66">
        <f>SUM(I9:I24)</f>
        <v>757851580177</v>
      </c>
      <c r="J25" s="139"/>
      <c r="K25" s="77"/>
      <c r="L25" s="139"/>
      <c r="M25" s="66">
        <f>SUM(M9:M24)</f>
        <v>5197628781301</v>
      </c>
      <c r="N25" s="139"/>
      <c r="O25" s="66">
        <f>SUM(O9:O24)</f>
        <v>3658830353380</v>
      </c>
      <c r="P25" s="139"/>
      <c r="Q25" s="66">
        <f>SUM(Q9:Q24)</f>
        <v>1538798427921</v>
      </c>
      <c r="R25" s="140"/>
      <c r="S25" s="140"/>
      <c r="T25" s="140"/>
    </row>
    <row r="26" spans="1:20" s="42" customFormat="1" ht="16.5" thickTop="1" x14ac:dyDescent="0.4"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</row>
    <row r="27" spans="1:20" s="42" customFormat="1" ht="15.75" x14ac:dyDescent="0.4">
      <c r="E27" s="140"/>
      <c r="F27" s="140"/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</row>
    <row r="28" spans="1:20" s="42" customFormat="1" ht="15.75" x14ac:dyDescent="0.4">
      <c r="E28" s="141"/>
      <c r="F28" s="140"/>
      <c r="G28" s="140"/>
      <c r="H28" s="140"/>
      <c r="I28" s="141"/>
      <c r="J28" s="140"/>
      <c r="K28" s="140"/>
      <c r="L28" s="140"/>
      <c r="M28" s="142"/>
      <c r="N28" s="140"/>
      <c r="O28" s="140"/>
      <c r="P28" s="140"/>
      <c r="Q28" s="142"/>
      <c r="R28" s="140"/>
      <c r="S28" s="140"/>
      <c r="T28" s="140"/>
    </row>
    <row r="29" spans="1:20" s="42" customFormat="1" ht="15.75" x14ac:dyDescent="0.4">
      <c r="E29" s="140"/>
      <c r="F29" s="140"/>
      <c r="G29" s="140"/>
      <c r="H29" s="140"/>
      <c r="I29" s="140"/>
      <c r="J29" s="140"/>
      <c r="K29" s="140"/>
      <c r="L29" s="140"/>
      <c r="M29" s="142"/>
      <c r="N29" s="140"/>
      <c r="O29" s="140"/>
      <c r="P29" s="140"/>
      <c r="Q29" s="140"/>
      <c r="R29" s="140"/>
      <c r="S29" s="140"/>
      <c r="T29" s="140"/>
    </row>
    <row r="30" spans="1:20" x14ac:dyDescent="0.2"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</row>
    <row r="31" spans="1:20" x14ac:dyDescent="0.2"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</row>
    <row r="32" spans="1:20" x14ac:dyDescent="0.2"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</row>
    <row r="33" spans="5:20" x14ac:dyDescent="0.2"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</row>
    <row r="34" spans="5:20" x14ac:dyDescent="0.2"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</row>
    <row r="35" spans="5:20" x14ac:dyDescent="0.2"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</row>
  </sheetData>
  <mergeCells count="7">
    <mergeCell ref="A1:Q1"/>
    <mergeCell ref="A2:Q2"/>
    <mergeCell ref="A3:Q3"/>
    <mergeCell ref="A6:Q6"/>
    <mergeCell ref="A7:A8"/>
    <mergeCell ref="C7:I7"/>
    <mergeCell ref="K7:Q7"/>
  </mergeCells>
  <pageMargins left="0.39" right="0.39" top="0.39" bottom="0.39" header="0" footer="0"/>
  <pageSetup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24</vt:i4>
      </vt:variant>
    </vt:vector>
  </HeadingPairs>
  <TitlesOfParts>
    <vt:vector size="49" baseType="lpstr">
      <vt:lpstr>0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سپرده 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بانکی...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سود سپرده بانکی.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سپرده بانکی...'!Print_Area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'سپرده '!Print_Area</vt:lpstr>
      <vt:lpstr>سهام!Print_Area</vt:lpstr>
      <vt:lpstr>'سود اوراق بهادار'!Print_Area</vt:lpstr>
      <vt:lpstr>'سود سپرده بانکی'!Print_Area</vt:lpstr>
      <vt:lpstr>'سود سپرده بانکی.'!Print_Area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Samira Helali</cp:lastModifiedBy>
  <dcterms:created xsi:type="dcterms:W3CDTF">2026-08-24T07:01:22Z</dcterms:created>
  <dcterms:modified xsi:type="dcterms:W3CDTF">2026-08-26T07:23:55Z</dcterms:modified>
</cp:coreProperties>
</file>