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0DBEEEB6-05AB-484B-9BE1-982F2DF5E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1" sheetId="7" state="hidden" r:id="rId8"/>
    <sheet name="سپرده " sheetId="23" r:id="rId9"/>
    <sheet name="درآمد" sheetId="8" r:id="rId10"/>
    <sheet name="درآمد سرمایه گذاری در سهام" sheetId="9" r:id="rId11"/>
    <sheet name="درآمد سرمایه گذاری در صندوق" sheetId="10" state="hidden" r:id="rId12"/>
    <sheet name="درآمد سرمایه گذاری در اوراق به" sheetId="11" state="hidden" r:id="rId13"/>
    <sheet name="مبالغ تخصیصی اوراق" sheetId="12" state="hidden" r:id="rId14"/>
    <sheet name="درآمد سپرده بانکی1" sheetId="13" state="hidden" r:id="rId15"/>
    <sheet name="درآمد سپرده بانکی" sheetId="24" r:id="rId16"/>
    <sheet name="سایر درآمدها" sheetId="14" r:id="rId17"/>
    <sheet name="درآمد سود سهام" sheetId="15" r:id="rId18"/>
    <sheet name="درآمد سود صندوق" sheetId="16" state="hidden" r:id="rId19"/>
    <sheet name="سود اوراق بهادار" sheetId="17" state="hidden" r:id="rId20"/>
    <sheet name="سود سپرده بانکی3" sheetId="18" state="hidden" r:id="rId21"/>
    <sheet name="سود سپرده بانکی" sheetId="25" r:id="rId22"/>
    <sheet name="درآمد ناشی از فروش" sheetId="19" r:id="rId23"/>
    <sheet name="درآمد اعمال اختیار" sheetId="20" state="hidden" r:id="rId24"/>
    <sheet name="درآمد ناشی از تغییر قیمت اوراق" sheetId="21" r:id="rId25"/>
  </sheets>
  <definedNames>
    <definedName name="_xlnm.Print_Area" localSheetId="5">اوراق!$A$1:$AM$8</definedName>
    <definedName name="_xlnm.Print_Area" localSheetId="3">'اوراق مشتقه'!$A$1:$AX$30</definedName>
    <definedName name="_xlnm.Print_Area" localSheetId="6">'تعدیل قیمت'!$A$1:$N$8</definedName>
    <definedName name="_xlnm.Print_Area" localSheetId="9">درآمد!$A$1:$K$14</definedName>
    <definedName name="_xlnm.Print_Area" localSheetId="23">'درآمد اعمال اختیار'!$A$1:$Z$8</definedName>
    <definedName name="_xlnm.Print_Area" localSheetId="15">'درآمد سپرده بانکی'!$A$1:$K$11</definedName>
    <definedName name="_xlnm.Print_Area" localSheetId="14">'درآمد سپرده بانکی1'!$A$1:$K$13</definedName>
    <definedName name="_xlnm.Print_Area" localSheetId="12">'درآمد سرمایه گذاری در اوراق به'!$A$1:$S$8</definedName>
    <definedName name="_xlnm.Print_Area" localSheetId="10">'درآمد سرمایه گذاری در سهام'!$A$1:$X$44</definedName>
    <definedName name="_xlnm.Print_Area" localSheetId="11">'درآمد سرمایه گذاری در صندوق'!$A$1:$W$8</definedName>
    <definedName name="_xlnm.Print_Area" localSheetId="17">'درآمد سود سهام'!$A$1:$T$17</definedName>
    <definedName name="_xlnm.Print_Area" localSheetId="18">'درآمد سود صندوق'!$A$1:$L$7</definedName>
    <definedName name="_xlnm.Print_Area" localSheetId="24">'درآمد ناشی از تغییر قیمت اوراق'!$A$1:$Q$22</definedName>
    <definedName name="_xlnm.Print_Area" localSheetId="22">'درآمد ناشی از فروش'!$A$1:$Q$37</definedName>
    <definedName name="_xlnm.Print_Area" localSheetId="16">'سایر درآمدها'!$A$1:$G$10</definedName>
    <definedName name="_xlnm.Print_Area" localSheetId="8">'سپرده '!$A$1:$L$10</definedName>
    <definedName name="_xlnm.Print_Area" localSheetId="7">سپرده1!$A$1:$M$17</definedName>
    <definedName name="_xlnm.Print_Area" localSheetId="2">سهام!$A$1:$AC$27</definedName>
    <definedName name="_xlnm.Print_Area" localSheetId="19">'سود اوراق بهادار'!$A$1:$T$7</definedName>
    <definedName name="_xlnm.Print_Area" localSheetId="21">'سود سپرده بانکی'!$A$1:$N$9</definedName>
    <definedName name="_xlnm.Print_Area" localSheetId="20">'سود سپرده بانکی3'!$A$1:$N$13</definedName>
    <definedName name="_xlnm.Print_Area" localSheetId="1">'صورت وضعیت'!$A$1:$C$6</definedName>
    <definedName name="_xlnm.Print_Area" localSheetId="13">'مبالغ تخصیصی اوراق'!$A$1:$R$34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21" l="1"/>
  <c r="E37" i="19"/>
  <c r="C9" i="25"/>
  <c r="I17" i="15"/>
  <c r="J13" i="8"/>
  <c r="H13" i="8"/>
  <c r="F13" i="8"/>
  <c r="F12" i="8"/>
  <c r="AB20" i="2"/>
  <c r="AB27" i="2"/>
  <c r="N27" i="2"/>
  <c r="L27" i="2"/>
  <c r="J27" i="2"/>
  <c r="H27" i="2"/>
  <c r="F27" i="2"/>
  <c r="G22" i="21"/>
  <c r="Q37" i="19"/>
  <c r="O37" i="19"/>
  <c r="M37" i="19"/>
  <c r="I37" i="19"/>
  <c r="G37" i="19"/>
  <c r="D13" i="18"/>
  <c r="E13" i="18"/>
  <c r="F13" i="18"/>
  <c r="G13" i="18"/>
  <c r="H13" i="18"/>
  <c r="I13" i="18"/>
  <c r="J13" i="18"/>
  <c r="K13" i="18"/>
  <c r="L13" i="18"/>
  <c r="M13" i="18"/>
  <c r="C13" i="18"/>
  <c r="M9" i="25"/>
  <c r="K9" i="25"/>
  <c r="I9" i="25"/>
  <c r="G9" i="25"/>
  <c r="E9" i="25"/>
  <c r="S17" i="15"/>
  <c r="S16" i="15"/>
  <c r="S15" i="15"/>
  <c r="S14" i="15"/>
  <c r="S13" i="15"/>
  <c r="S12" i="15"/>
  <c r="S11" i="15"/>
  <c r="S10" i="15"/>
  <c r="S9" i="15"/>
  <c r="S8" i="15"/>
  <c r="Q17" i="15"/>
  <c r="O17" i="15"/>
  <c r="M17" i="15"/>
  <c r="M16" i="15"/>
  <c r="M15" i="15"/>
  <c r="M14" i="15"/>
  <c r="M13" i="15"/>
  <c r="M12" i="15"/>
  <c r="M11" i="15"/>
  <c r="M10" i="15"/>
  <c r="M9" i="15"/>
  <c r="M8" i="15"/>
  <c r="D10" i="14"/>
  <c r="F10" i="14"/>
  <c r="R18" i="24"/>
  <c r="R14" i="24"/>
  <c r="R13" i="24"/>
  <c r="R12" i="24"/>
  <c r="H11" i="24"/>
  <c r="D11" i="24"/>
  <c r="H13" i="13"/>
  <c r="E13" i="13"/>
  <c r="F13" i="13"/>
  <c r="G13" i="13"/>
  <c r="D13" i="13"/>
  <c r="R19" i="24"/>
  <c r="J10" i="24" s="1"/>
  <c r="J11" i="24" s="1"/>
  <c r="F10" i="24"/>
  <c r="F11" i="24" s="1"/>
  <c r="J12" i="9"/>
  <c r="F44" i="9"/>
  <c r="H44" i="9"/>
  <c r="Q44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13" i="9"/>
  <c r="U12" i="9"/>
  <c r="J44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13" i="9"/>
  <c r="F14" i="8" l="1"/>
  <c r="D44" i="9"/>
  <c r="N12" i="8"/>
  <c r="J12" i="8" s="1"/>
  <c r="N13" i="8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12" i="9"/>
  <c r="N9" i="8"/>
  <c r="L9" i="23"/>
  <c r="I9" i="23"/>
  <c r="J10" i="23"/>
  <c r="F17" i="7"/>
  <c r="J17" i="7"/>
  <c r="H17" i="7"/>
  <c r="I17" i="7"/>
  <c r="G17" i="7"/>
  <c r="E17" i="7"/>
  <c r="D17" i="7"/>
  <c r="O8" i="23"/>
  <c r="H10" i="23"/>
  <c r="F10" i="23"/>
  <c r="D10" i="23"/>
  <c r="AB26" i="2"/>
  <c r="AB11" i="2"/>
  <c r="AB13" i="2"/>
  <c r="AB14" i="2"/>
  <c r="AB15" i="2"/>
  <c r="AB16" i="2"/>
  <c r="AB17" i="2"/>
  <c r="AB18" i="2"/>
  <c r="AB19" i="2"/>
  <c r="AB21" i="2"/>
  <c r="AB22" i="2"/>
  <c r="AB23" i="2"/>
  <c r="AB24" i="2"/>
  <c r="AB25" i="2"/>
  <c r="AB12" i="2"/>
  <c r="Z44" i="9" l="1"/>
  <c r="W14" i="9" s="1"/>
  <c r="W25" i="9"/>
  <c r="W33" i="9"/>
  <c r="W41" i="9"/>
  <c r="W18" i="9"/>
  <c r="W22" i="9"/>
  <c r="W26" i="9"/>
  <c r="W30" i="9"/>
  <c r="W34" i="9"/>
  <c r="W38" i="9"/>
  <c r="W42" i="9"/>
  <c r="W29" i="9"/>
  <c r="W37" i="9"/>
  <c r="W40" i="9"/>
  <c r="W36" i="9"/>
  <c r="W32" i="9"/>
  <c r="W28" i="9"/>
  <c r="W24" i="9"/>
  <c r="W20" i="9"/>
  <c r="W16" i="9"/>
  <c r="W43" i="9"/>
  <c r="W39" i="9"/>
  <c r="W35" i="9"/>
  <c r="W31" i="9"/>
  <c r="W27" i="9"/>
  <c r="W23" i="9"/>
  <c r="W19" i="9"/>
  <c r="W15" i="9"/>
  <c r="W12" i="9"/>
  <c r="AB44" i="9"/>
  <c r="L12" i="9"/>
  <c r="L17" i="9"/>
  <c r="L21" i="9"/>
  <c r="L25" i="9"/>
  <c r="L29" i="9"/>
  <c r="L33" i="9"/>
  <c r="L37" i="9"/>
  <c r="L41" i="9"/>
  <c r="L32" i="9"/>
  <c r="L14" i="9"/>
  <c r="L18" i="9"/>
  <c r="L22" i="9"/>
  <c r="L26" i="9"/>
  <c r="L30" i="9"/>
  <c r="L34" i="9"/>
  <c r="L38" i="9"/>
  <c r="L42" i="9"/>
  <c r="L16" i="9"/>
  <c r="L20" i="9"/>
  <c r="L24" i="9"/>
  <c r="L28" i="9"/>
  <c r="L40" i="9"/>
  <c r="L15" i="9"/>
  <c r="L19" i="9"/>
  <c r="L23" i="9"/>
  <c r="L27" i="9"/>
  <c r="L31" i="9"/>
  <c r="L35" i="9"/>
  <c r="L39" i="9"/>
  <c r="L43" i="9"/>
  <c r="L36" i="9"/>
  <c r="L13" i="9"/>
  <c r="L10" i="23"/>
  <c r="W17" i="9" l="1"/>
  <c r="W13" i="9"/>
  <c r="W21" i="9"/>
  <c r="W44" i="9" s="1"/>
  <c r="L44" i="9"/>
  <c r="Q22" i="21"/>
  <c r="O22" i="21"/>
  <c r="M22" i="21"/>
  <c r="I22" i="21"/>
  <c r="Q21" i="21"/>
  <c r="I21" i="21"/>
  <c r="Q20" i="21"/>
  <c r="I20" i="21"/>
  <c r="Q19" i="21"/>
  <c r="I19" i="21"/>
  <c r="Q18" i="21"/>
  <c r="I18" i="21"/>
  <c r="Q17" i="21"/>
  <c r="I17" i="21"/>
  <c r="Q16" i="21"/>
  <c r="I16" i="21"/>
  <c r="Q15" i="21"/>
  <c r="I15" i="21"/>
  <c r="Q14" i="21"/>
  <c r="I14" i="21"/>
  <c r="Q13" i="21"/>
  <c r="I13" i="21"/>
  <c r="Q12" i="21"/>
  <c r="I12" i="21"/>
  <c r="Q11" i="21"/>
  <c r="I11" i="21"/>
  <c r="Q10" i="21"/>
  <c r="I10" i="21"/>
  <c r="Q9" i="21"/>
  <c r="I9" i="21"/>
  <c r="Q8" i="21"/>
  <c r="I8" i="21"/>
  <c r="Q36" i="19"/>
  <c r="I36" i="19"/>
  <c r="Q35" i="19"/>
  <c r="I35" i="19"/>
  <c r="Q34" i="19"/>
  <c r="I34" i="19"/>
  <c r="Q33" i="19"/>
  <c r="I33" i="19"/>
  <c r="Q32" i="19"/>
  <c r="I32" i="19"/>
  <c r="Q31" i="19"/>
  <c r="I31" i="19"/>
  <c r="Q30" i="19"/>
  <c r="I30" i="19"/>
  <c r="Q29" i="19"/>
  <c r="I29" i="19"/>
  <c r="Q28" i="19"/>
  <c r="I28" i="19"/>
  <c r="Q27" i="19"/>
  <c r="I27" i="19"/>
  <c r="Q26" i="19"/>
  <c r="I26" i="19"/>
  <c r="Q25" i="19"/>
  <c r="I25" i="19"/>
  <c r="Q24" i="19"/>
  <c r="I24" i="19"/>
  <c r="Q23" i="19"/>
  <c r="I23" i="19"/>
  <c r="Q22" i="19"/>
  <c r="I22" i="19"/>
  <c r="Q21" i="19"/>
  <c r="I21" i="19"/>
  <c r="Q20" i="19"/>
  <c r="I20" i="19"/>
  <c r="Q19" i="19"/>
  <c r="I19" i="19"/>
  <c r="Q18" i="19"/>
  <c r="I18" i="19"/>
  <c r="Q17" i="19"/>
  <c r="I17" i="19"/>
  <c r="Q16" i="19"/>
  <c r="I16" i="19"/>
  <c r="Q15" i="19"/>
  <c r="I15" i="19"/>
  <c r="Q14" i="19"/>
  <c r="I14" i="19"/>
  <c r="Q13" i="19"/>
  <c r="I13" i="19"/>
  <c r="Q12" i="19"/>
  <c r="I12" i="19"/>
  <c r="Q11" i="19"/>
  <c r="I11" i="19"/>
  <c r="Q10" i="19"/>
  <c r="I10" i="19"/>
  <c r="Q9" i="19"/>
  <c r="I9" i="19"/>
  <c r="Q8" i="19"/>
  <c r="I8" i="19"/>
  <c r="K17" i="15"/>
  <c r="U44" i="9"/>
  <c r="S44" i="9"/>
  <c r="N44" i="9"/>
  <c r="F11" i="8"/>
  <c r="Z27" i="2"/>
  <c r="X27" i="2"/>
  <c r="T27" i="2"/>
  <c r="R27" i="2"/>
  <c r="P27" i="2"/>
  <c r="N11" i="8" l="1"/>
  <c r="J11" i="8" l="1"/>
  <c r="J14" i="8" s="1"/>
  <c r="N14" i="8"/>
  <c r="H12" i="8" l="1"/>
  <c r="H11" i="8"/>
  <c r="H14" i="8" s="1"/>
</calcChain>
</file>

<file path=xl/sharedStrings.xml><?xml version="1.0" encoding="utf-8"?>
<sst xmlns="http://schemas.openxmlformats.org/spreadsheetml/2006/main" count="580" uniqueCount="217">
  <si>
    <t>صندوق سرمایه گذاری بخشی صنایع معیار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</si>
  <si>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</si>
  <si>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</si>
  <si>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</si>
  <si>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</si>
  <si>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</si>
  <si>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</si>
  <si>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</si>
  <si>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</si>
  <si>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</si>
  <si>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</si>
  <si>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</si>
  <si>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</si>
  <si>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</si>
  <si>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</si>
  <si>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</si>
  <si>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</si>
  <si>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</si>
  <si>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</si>
  <si>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</si>
  <si>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تجارت</t>
  </si>
  <si>
    <t>پاریز شرق</t>
  </si>
  <si>
    <t>پالایش نفت اصفهان</t>
  </si>
  <si>
    <t>تولیدی کوچین</t>
  </si>
  <si>
    <t>رهیاب پیام گستران</t>
  </si>
  <si>
    <t>زرین ذرت شاهرود</t>
  </si>
  <si>
    <t>صنایع پتروشیمی خلیج فارس</t>
  </si>
  <si>
    <t>نیان باتری خاوران</t>
  </si>
  <si>
    <t>کشت و صنعت شیفته آرای شرق</t>
  </si>
  <si>
    <t>کشت وصنعت و دامپروری پگاه فارس</t>
  </si>
  <si>
    <t>کولان سل</t>
  </si>
  <si>
    <t>کیمیا کالای رازی</t>
  </si>
  <si>
    <t>گروه‌بهمن‌</t>
  </si>
  <si>
    <t>پتروشیمی پردیس</t>
  </si>
  <si>
    <t>رینگ اسپرت نور نی 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</si>
  <si>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</si>
  <si>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</si>
  <si>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</si>
  <si>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</si>
  <si>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</si>
  <si>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</si>
  <si>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</si>
  <si>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</si>
  <si>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</si>
  <si>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</si>
  <si>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</si>
  <si>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</si>
  <si>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</si>
  <si>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</si>
  <si>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</si>
  <si>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</si>
  <si>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</si>
  <si>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</si>
  <si>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</si>
  <si>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</si>
  <si>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</si>
  <si>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</si>
  <si>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</si>
  <si>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</si>
  <si>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</si>
  <si>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</si>
  <si>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</si>
  <si>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</si>
  <si>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</si>
  <si>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</si>
  <si>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</si>
  <si>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</si>
  <si>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</si>
  <si>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</si>
  <si>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</si>
  <si>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</si>
  <si>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</si>
  <si>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</si>
  <si>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</si>
  <si>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</si>
  <si>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</si>
  <si>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</si>
  <si>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</si>
  <si>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</t>
  </si>
  <si>
    <t>0.00%</t>
  </si>
  <si>
    <t>سپرده کوتاه مدت بانک خاورمیانه مهستان (کوتاه مدت)</t>
  </si>
  <si>
    <t>0.01%</t>
  </si>
  <si>
    <t>سپرده کوتاه مدت بانک گردشگری قیطریه (کوتاه مدت)</t>
  </si>
  <si>
    <t>سپرده کوتاه مدت بانک تجارت سه راه آذری ( کوتاه مدت)</t>
  </si>
  <si>
    <t>سپرده بلند مدت بانک گردشگری قیطریه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</si>
  <si>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</si>
  <si>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</si>
  <si>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</si>
  <si>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</si>
  <si>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</si>
  <si>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</si>
  <si>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</si>
  <si>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</si>
  <si>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</si>
  <si>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</si>
  <si>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</si>
  <si>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</si>
  <si>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</si>
  <si>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</si>
  <si>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</si>
  <si>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</si>
  <si>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</si>
  <si>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</si>
  <si>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</si>
  <si>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</si>
  <si>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</si>
  <si>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</si>
  <si>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</si>
  <si>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</si>
  <si>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شمش طلا GoldBar</t>
  </si>
  <si>
    <t>ملی‌ صنایع‌ مس‌ ایران‌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</si>
  <si>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</si>
  <si>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</si>
  <si>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</si>
  <si>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</si>
  <si>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</si>
  <si>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سیمان‌ شرق‌</t>
  </si>
  <si>
    <t>گسترش‌سرمایه‌گذاری‌ایران‌خودرو</t>
  </si>
  <si>
    <t>پالایش نفت تهران</t>
  </si>
  <si>
    <t>سایپا</t>
  </si>
  <si>
    <t>پالایش نفت بندرعباس</t>
  </si>
  <si>
    <t>زامیاد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</si>
  <si>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</si>
  <si>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</si>
  <si>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</si>
  <si>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</si>
  <si>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</si>
  <si>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</si>
  <si>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</si>
  <si>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</si>
  <si>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</si>
  <si>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</si>
  <si>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</si>
  <si>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</si>
  <si>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</si>
  <si>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</si>
  <si>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</si>
  <si>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</si>
  <si>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</si>
  <si>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</si>
  <si>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</si>
  <si>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</si>
  <si>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</si>
  <si>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</si>
  <si>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</si>
  <si>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</si>
  <si>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</si>
  <si>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</si>
  <si>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</si>
  <si>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</si>
  <si>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</si>
  <si>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</si>
  <si>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</si>
  <si>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</si>
  <si>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</si>
  <si>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</si>
  <si>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</si>
  <si>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</si>
  <si>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</si>
  <si>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</si>
  <si>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</si>
  <si>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</si>
  <si>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</si>
  <si>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</si>
  <si>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</si>
  <si>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</si>
  <si>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</si>
  <si>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1405/01/30</t>
  </si>
  <si>
    <t>1405/02/10</t>
  </si>
  <si>
    <t>1405/04/16</t>
  </si>
  <si>
    <t>1405/04/30</t>
  </si>
  <si>
    <t>1405/04/10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</si>
  <si>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</si>
  <si>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</si>
  <si>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</si>
  <si>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</si>
  <si>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</si>
  <si>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</si>
  <si>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</si>
  <si>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</si>
  <si>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</si>
  <si>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</si>
  <si>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</si>
  <si>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</si>
  <si>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</si>
  <si>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</si>
  <si>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</si>
  <si>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</si>
  <si>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</si>
  <si>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</si>
  <si>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</si>
  <si>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</si>
  <si>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</si>
  <si>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</si>
  <si>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</si>
  <si>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</si>
  <si>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</si>
  <si>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</si>
  <si>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</si>
  <si>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پورتفوی</t>
  </si>
  <si>
    <t>جمع سرمایه‌گذاری‌ها و دارایی‌ها</t>
  </si>
  <si>
    <t>صورت وضعیت پرتفوی صندوق س.بخشی صنایع معیار-ب (تخت گاز)</t>
  </si>
  <si>
    <t>سپرده بانکی</t>
  </si>
  <si>
    <t>شش ستونه از 1 تا 31 برج 4</t>
  </si>
  <si>
    <t>صورت وضعیت درآمدها صندوق س.بخشی صنایع معیار-ب (تخت گاز)</t>
  </si>
  <si>
    <t>سپرده</t>
  </si>
  <si>
    <t>اول دوره</t>
  </si>
  <si>
    <t>ماه قبل</t>
  </si>
  <si>
    <t>انتها دوره</t>
  </si>
  <si>
    <t xml:space="preserve">انتهای همین ماه </t>
  </si>
  <si>
    <t>میانگین</t>
  </si>
  <si>
    <t>بازه رو بزار  روی 1404/07/01 تا الان بعد شش ستونه بعد بدهکار تا دوره رو بردار</t>
  </si>
  <si>
    <t>سپرده کوتاه مدت موسسه اعتبا</t>
  </si>
  <si>
    <t>سپرده کوتاه مدت بانک خ</t>
  </si>
  <si>
    <t>سپرده کوتاه مدت بان</t>
  </si>
  <si>
    <t>سپرده بلند مدت بان</t>
  </si>
  <si>
    <t>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</si>
</sst>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theme="0" tint="-0.34998626667073579"/>
      <name val="Arial"/>
      <family val="2"/>
    </font>
    <font>
      <b/>
      <sz val="11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5">
    <xf numFmtId="0" fontId="0" fillId="0" borderId="0"/>
    <xf numFmtId="0" fontId="6" fillId="0" borderId="0"/>
    <xf numFmtId="9" fontId="12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</cellStyleXfs>
  <cellXfs count="18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164" fontId="11" fillId="0" borderId="0" xfId="2" applyNumberFormat="1" applyFont="1" applyAlignment="1">
      <alignment horizontal="left"/>
    </xf>
    <xf numFmtId="10" fontId="4" fillId="0" borderId="0" xfId="2" applyNumberFormat="1" applyFont="1" applyFill="1" applyAlignment="1">
      <alignment horizontal="center" vertical="top"/>
    </xf>
    <xf numFmtId="0" fontId="11" fillId="0" borderId="0" xfId="3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11" fillId="0" borderId="0" xfId="3" applyFont="1" applyAlignment="1">
      <alignment horizontal="center"/>
    </xf>
    <xf numFmtId="0" fontId="11" fillId="0" borderId="2" xfId="3" applyFont="1" applyBorder="1" applyAlignment="1">
      <alignment horizontal="left"/>
    </xf>
    <xf numFmtId="3" fontId="14" fillId="0" borderId="0" xfId="3" applyNumberFormat="1" applyFont="1" applyAlignment="1">
      <alignment horizontal="left"/>
    </xf>
    <xf numFmtId="3" fontId="4" fillId="0" borderId="2" xfId="3" applyNumberFormat="1" applyFont="1" applyBorder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10" fontId="4" fillId="0" borderId="2" xfId="4" applyNumberFormat="1" applyFont="1" applyFill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3" fontId="4" fillId="0" borderId="7" xfId="3" applyNumberFormat="1" applyFont="1" applyBorder="1" applyAlignment="1">
      <alignment horizontal="center" vertical="center"/>
    </xf>
    <xf numFmtId="10" fontId="4" fillId="0" borderId="5" xfId="4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10" fontId="10" fillId="0" borderId="0" xfId="2" applyNumberFormat="1" applyFont="1" applyAlignment="1">
      <alignment horizontal="left"/>
    </xf>
    <xf numFmtId="37" fontId="4" fillId="0" borderId="0" xfId="0" applyNumberFormat="1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10" fontId="4" fillId="0" borderId="0" xfId="2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13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0" fontId="10" fillId="0" borderId="0" xfId="3" applyFont="1" applyAlignment="1">
      <alignment horizontal="left"/>
    </xf>
    <xf numFmtId="0" fontId="5" fillId="0" borderId="0" xfId="3" applyFont="1" applyAlignment="1">
      <alignment horizontal="center" vertical="center"/>
    </xf>
    <xf numFmtId="0" fontId="10" fillId="0" borderId="2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10" fontId="4" fillId="0" borderId="0" xfId="3" applyNumberFormat="1" applyFont="1" applyAlignment="1">
      <alignment horizontal="center" vertical="center"/>
    </xf>
    <xf numFmtId="165" fontId="4" fillId="0" borderId="0" xfId="3" applyNumberFormat="1" applyFont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/>
    </xf>
    <xf numFmtId="0" fontId="5" fillId="0" borderId="2" xfId="3" applyFont="1" applyBorder="1" applyAlignment="1">
      <alignment horizontal="left"/>
    </xf>
    <xf numFmtId="3" fontId="5" fillId="0" borderId="2" xfId="3" applyNumberFormat="1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9" fontId="4" fillId="0" borderId="5" xfId="2" applyFont="1" applyFill="1" applyBorder="1" applyAlignment="1">
      <alignment horizontal="center" vertical="top"/>
    </xf>
    <xf numFmtId="0" fontId="11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3" fontId="17" fillId="0" borderId="0" xfId="0" applyNumberFormat="1" applyFont="1" applyFill="1" applyAlignment="1">
      <alignment horizontal="center" vertical="top"/>
    </xf>
    <xf numFmtId="3" fontId="17" fillId="0" borderId="0" xfId="0" applyNumberFormat="1" applyFont="1" applyFill="1" applyAlignment="1">
      <alignment horizontal="center" vertical="center"/>
    </xf>
    <xf numFmtId="0" fontId="14" fillId="0" borderId="0" xfId="0" applyFont="1" applyBorder="1" applyAlignment="1">
      <alignment horizontal="left"/>
    </xf>
    <xf numFmtId="3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10" fontId="18" fillId="0" borderId="0" xfId="2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65" fontId="4" fillId="0" borderId="2" xfId="3" applyNumberFormat="1" applyFont="1" applyBorder="1" applyAlignment="1">
      <alignment horizontal="center" vertical="center"/>
    </xf>
    <xf numFmtId="0" fontId="18" fillId="0" borderId="0" xfId="3" applyFont="1" applyBorder="1" applyAlignment="1">
      <alignment horizontal="left"/>
    </xf>
    <xf numFmtId="0" fontId="19" fillId="0" borderId="0" xfId="3" applyFont="1" applyBorder="1" applyAlignment="1">
      <alignment horizontal="center" vertical="center"/>
    </xf>
    <xf numFmtId="3" fontId="19" fillId="0" borderId="0" xfId="3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6" xfId="3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19" fillId="0" borderId="0" xfId="3" applyFont="1" applyBorder="1" applyAlignment="1">
      <alignment horizontal="center" vertical="center"/>
    </xf>
    <xf numFmtId="0" fontId="16" fillId="0" borderId="0" xfId="3" applyFont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E35AEE37-6188-455C-B9E3-AF926F2477B5}"/>
    <cellStyle name="Normal 3" xfId="3" xr:uid="{8C18F154-BC09-4AA9-ACA2-CDC03D137EB1}"/>
    <cellStyle name="Percent" xfId="2" builtinId="5"/>
    <cellStyle name="Percent 2" xfId="4" xr:uid="{333BE95D-1762-4514-A4B4-17CEA493DF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36EAC068-BD4A-4086-AC0C-37006BC0A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DF1A-5D53-4317-872F-B9381FFD285D}">
  <dimension ref="A21:Y25"/>
  <sheetViews>
    <sheetView showGridLines="0" rightToLeft="1" tabSelected="1" view="pageBreakPreview" zoomScaleNormal="100" zoomScaleSheetLayoutView="100" workbookViewId="0">
      <selection activeCell="A26" sqref="A26"/>
    </sheetView>
  </sheetViews>
  <sheetFormatPr defaultRowHeight="18" x14ac:dyDescent="0.45"/>
  <cols>
    <col min="1" max="16384" width="9.140625" style="19"/>
  </cols>
  <sheetData>
    <row r="21" spans="1:25" ht="21.75" customHeight="1" x14ac:dyDescent="0.45"/>
    <row r="23" spans="1:25" ht="26.25" x14ac:dyDescent="0.45">
      <c r="A23" s="145" t="s">
        <v>0</v>
      </c>
      <c r="B23" s="145"/>
      <c r="C23" s="145"/>
      <c r="D23" s="145"/>
      <c r="E23" s="145"/>
      <c r="F23" s="145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26.25" x14ac:dyDescent="0.45">
      <c r="A24" s="145" t="s">
        <v>199</v>
      </c>
      <c r="B24" s="145"/>
      <c r="C24" s="145"/>
      <c r="D24" s="145"/>
      <c r="E24" s="145"/>
      <c r="F24" s="145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26.25" x14ac:dyDescent="0.45">
      <c r="A25" s="145" t="s">
        <v>2</v>
      </c>
      <c r="B25" s="145"/>
      <c r="C25" s="145"/>
      <c r="D25" s="145"/>
      <c r="E25" s="145"/>
      <c r="F25" s="145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8"/>
  <sheetViews>
    <sheetView rightToLeft="1" view="pageBreakPreview" zoomScaleNormal="100" zoomScaleSheetLayoutView="100" workbookViewId="0">
      <selection activeCell="A10" sqref="A10:B10"/>
    </sheetView>
  </sheetViews>
  <sheetFormatPr defaultRowHeight="12.75" x14ac:dyDescent="0.2"/>
  <cols>
    <col min="1" max="1" width="8.28515625" style="40" customWidth="1"/>
    <col min="2" max="2" width="53.7109375" style="40" customWidth="1"/>
    <col min="3" max="3" width="1.28515625" style="40" customWidth="1"/>
    <col min="4" max="4" width="11.7109375" style="40" customWidth="1"/>
    <col min="5" max="5" width="1.28515625" style="40" customWidth="1"/>
    <col min="6" max="6" width="19.140625" style="40" bestFit="1" customWidth="1"/>
    <col min="7" max="7" width="1.28515625" style="40" customWidth="1"/>
    <col min="8" max="8" width="18.7109375" style="40" bestFit="1" customWidth="1"/>
    <col min="9" max="9" width="1.28515625" style="40" customWidth="1"/>
    <col min="10" max="10" width="19.7109375" style="40" bestFit="1" customWidth="1"/>
    <col min="11" max="11" width="0.28515625" style="40" customWidth="1"/>
    <col min="12" max="13" width="9.140625" style="40"/>
    <col min="14" max="14" width="19.5703125" style="40" bestFit="1" customWidth="1"/>
    <col min="15" max="16384" width="9.140625" style="40"/>
  </cols>
  <sheetData>
    <row r="1" spans="1:16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6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6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6" ht="14.45" customHeight="1" x14ac:dyDescent="0.2"/>
    <row r="5" spans="1:16" ht="14.45" customHeight="1" x14ac:dyDescent="0.2"/>
    <row r="6" spans="1:16" ht="14.45" customHeight="1" x14ac:dyDescent="0.2"/>
    <row r="7" spans="1:16" ht="14.45" customHeight="1" x14ac:dyDescent="0.2"/>
    <row r="8" spans="1:16" ht="24" customHeight="1" x14ac:dyDescent="0.2">
      <c r="A8" s="2" t="s">
        <v>86</v>
      </c>
      <c r="B8" s="157" t="s">
        <v>87</v>
      </c>
      <c r="C8" s="157"/>
      <c r="D8" s="157"/>
      <c r="E8" s="157"/>
      <c r="F8" s="157"/>
      <c r="G8" s="157"/>
      <c r="H8" s="157"/>
      <c r="I8" s="157"/>
      <c r="J8" s="157"/>
      <c r="M8" s="128"/>
      <c r="N8" s="128"/>
      <c r="O8" s="128"/>
      <c r="P8" s="128"/>
    </row>
    <row r="9" spans="1:16" ht="24" customHeight="1" x14ac:dyDescent="0.2">
      <c r="M9" s="128"/>
      <c r="N9" s="130">
        <f>سهام!AF9</f>
        <v>4570756765328</v>
      </c>
      <c r="O9" s="128"/>
      <c r="P9" s="128"/>
    </row>
    <row r="10" spans="1:16" ht="24" customHeight="1" x14ac:dyDescent="0.55000000000000004">
      <c r="A10" s="153" t="s">
        <v>88</v>
      </c>
      <c r="B10" s="153"/>
      <c r="D10" s="47" t="s">
        <v>89</v>
      </c>
      <c r="E10" s="43"/>
      <c r="F10" s="47" t="s">
        <v>75</v>
      </c>
      <c r="G10" s="43"/>
      <c r="H10" s="47" t="s">
        <v>90</v>
      </c>
      <c r="I10" s="43"/>
      <c r="J10" s="47" t="s">
        <v>91</v>
      </c>
      <c r="M10" s="131"/>
      <c r="N10" s="131"/>
      <c r="O10" s="128"/>
      <c r="P10" s="128"/>
    </row>
    <row r="11" spans="1:16" ht="24" customHeight="1" x14ac:dyDescent="0.55000000000000004">
      <c r="A11" s="154" t="s">
        <v>92</v>
      </c>
      <c r="B11" s="154"/>
      <c r="D11" s="33" t="s">
        <v>93</v>
      </c>
      <c r="E11" s="43"/>
      <c r="F11" s="97">
        <f>'درآمد سرمایه گذاری در سهام'!J44</f>
        <v>-570993691248</v>
      </c>
      <c r="G11" s="50"/>
      <c r="H11" s="98">
        <f>N11/N14</f>
        <v>0.99210996772542015</v>
      </c>
      <c r="I11" s="50"/>
      <c r="J11" s="102">
        <f>N11/N9</f>
        <v>0.12492322837639014</v>
      </c>
      <c r="M11" s="131"/>
      <c r="N11" s="132">
        <f>ABS(F11)</f>
        <v>570993691248</v>
      </c>
      <c r="O11" s="128"/>
      <c r="P11" s="128"/>
    </row>
    <row r="12" spans="1:16" ht="24" customHeight="1" x14ac:dyDescent="0.55000000000000004">
      <c r="A12" s="149" t="s">
        <v>96</v>
      </c>
      <c r="B12" s="149"/>
      <c r="D12" s="34" t="s">
        <v>94</v>
      </c>
      <c r="E12" s="43"/>
      <c r="F12" s="64">
        <f>'درآمد سپرده بانکی'!D11</f>
        <v>4003028704</v>
      </c>
      <c r="G12" s="50"/>
      <c r="H12" s="99">
        <f>N12/N14</f>
        <v>6.9553214671236197E-3</v>
      </c>
      <c r="I12" s="50"/>
      <c r="J12" s="103">
        <f>N12/N9</f>
        <v>8.7579123316415205E-4</v>
      </c>
      <c r="M12" s="131"/>
      <c r="N12" s="132">
        <f t="shared" ref="N12:N13" si="0">ABS(F12)</f>
        <v>4003028704</v>
      </c>
      <c r="O12" s="128"/>
      <c r="P12" s="128"/>
    </row>
    <row r="13" spans="1:16" ht="24" customHeight="1" x14ac:dyDescent="0.55000000000000004">
      <c r="A13" s="150" t="s">
        <v>97</v>
      </c>
      <c r="B13" s="150"/>
      <c r="D13" s="34" t="s">
        <v>95</v>
      </c>
      <c r="E13" s="43"/>
      <c r="F13" s="65">
        <f>'سایر درآمدها'!D10</f>
        <v>537958484</v>
      </c>
      <c r="G13" s="50"/>
      <c r="H13" s="100">
        <f>N13/N14</f>
        <v>9.3471080745627301E-4</v>
      </c>
      <c r="I13" s="50"/>
      <c r="J13" s="104">
        <f>N13/N9</f>
        <v>1.176957146529314E-4</v>
      </c>
      <c r="M13" s="131"/>
      <c r="N13" s="132">
        <f t="shared" si="0"/>
        <v>537958484</v>
      </c>
      <c r="O13" s="128"/>
      <c r="P13" s="128"/>
    </row>
    <row r="14" spans="1:16" ht="24" customHeight="1" thickBot="1" x14ac:dyDescent="0.6">
      <c r="A14" s="152" t="s">
        <v>35</v>
      </c>
      <c r="B14" s="152"/>
      <c r="D14" s="48"/>
      <c r="E14" s="43"/>
      <c r="F14" s="58">
        <f>SUM(F11:F13)</f>
        <v>-566452704060</v>
      </c>
      <c r="G14" s="50"/>
      <c r="H14" s="101">
        <f>SUM(H11:H13)</f>
        <v>1</v>
      </c>
      <c r="I14" s="50"/>
      <c r="J14" s="105">
        <f>SUM(J11:J13)</f>
        <v>0.1259167153242072</v>
      </c>
      <c r="M14" s="131"/>
      <c r="N14" s="132">
        <f>SUM(N11:N13)</f>
        <v>575534678436</v>
      </c>
      <c r="O14" s="128"/>
      <c r="P14" s="128"/>
    </row>
    <row r="15" spans="1:16" ht="24" customHeight="1" thickTop="1" x14ac:dyDescent="0.2">
      <c r="D15" s="43"/>
      <c r="E15" s="43"/>
      <c r="F15" s="43"/>
      <c r="G15" s="43"/>
      <c r="H15" s="43"/>
      <c r="I15" s="43"/>
      <c r="J15" s="43"/>
      <c r="M15" s="131"/>
      <c r="N15" s="131"/>
      <c r="O15" s="128"/>
      <c r="P15" s="128"/>
    </row>
    <row r="16" spans="1:16" ht="24" customHeight="1" x14ac:dyDescent="0.2">
      <c r="M16" s="131"/>
      <c r="N16" s="131"/>
      <c r="O16" s="128"/>
      <c r="P16" s="128"/>
    </row>
    <row r="17" spans="13:16" x14ac:dyDescent="0.2">
      <c r="M17" s="131"/>
      <c r="N17" s="131"/>
      <c r="O17" s="128"/>
      <c r="P17" s="128"/>
    </row>
    <row r="18" spans="13:16" x14ac:dyDescent="0.2">
      <c r="M18" s="131"/>
      <c r="N18" s="131"/>
      <c r="O18" s="128"/>
      <c r="P18" s="128"/>
    </row>
  </sheetData>
  <mergeCells count="9">
    <mergeCell ref="A14:B14"/>
    <mergeCell ref="A11:B11"/>
    <mergeCell ref="A12:B12"/>
    <mergeCell ref="A13:B13"/>
    <mergeCell ref="A1:J1"/>
    <mergeCell ref="A2:J2"/>
    <mergeCell ref="A3:J3"/>
    <mergeCell ref="B8:J8"/>
    <mergeCell ref="A10:B10"/>
  </mergeCells>
  <pageMargins left="0.39" right="0.39" top="0.39" bottom="0.39" header="0" footer="0"/>
  <pageSetup scale="9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56"/>
  <sheetViews>
    <sheetView rightToLeft="1" view="pageBreakPreview" zoomScale="60" zoomScaleNormal="70" workbookViewId="0">
      <selection activeCell="B10" sqref="B10"/>
    </sheetView>
  </sheetViews>
  <sheetFormatPr defaultRowHeight="21" x14ac:dyDescent="0.4"/>
  <cols>
    <col min="1" max="1" width="5.140625" style="40" customWidth="1"/>
    <col min="2" max="2" width="24.85546875" style="40" customWidth="1"/>
    <col min="3" max="3" width="1.28515625" style="40" customWidth="1"/>
    <col min="4" max="4" width="22.85546875" style="40" bestFit="1" customWidth="1"/>
    <col min="5" max="5" width="1.28515625" style="40" customWidth="1"/>
    <col min="6" max="6" width="21.42578125" style="40" bestFit="1" customWidth="1"/>
    <col min="7" max="7" width="1.28515625" style="40" customWidth="1"/>
    <col min="8" max="8" width="17.5703125" style="40" bestFit="1" customWidth="1"/>
    <col min="9" max="9" width="1.28515625" style="40" customWidth="1"/>
    <col min="10" max="10" width="19.140625" style="40" bestFit="1" customWidth="1"/>
    <col min="11" max="11" width="1.28515625" style="40" customWidth="1"/>
    <col min="12" max="12" width="18" style="40" bestFit="1" customWidth="1"/>
    <col min="13" max="13" width="1.28515625" style="40" customWidth="1"/>
    <col min="14" max="14" width="16.140625" style="40" bestFit="1" customWidth="1"/>
    <col min="15" max="16" width="1.28515625" style="40" customWidth="1"/>
    <col min="17" max="17" width="20.28515625" style="40" bestFit="1" customWidth="1"/>
    <col min="18" max="18" width="1.28515625" style="40" customWidth="1"/>
    <col min="19" max="19" width="18.28515625" style="40" bestFit="1" customWidth="1"/>
    <col min="20" max="20" width="1.28515625" style="40" customWidth="1"/>
    <col min="21" max="21" width="17.5703125" style="40" bestFit="1" customWidth="1"/>
    <col min="22" max="22" width="1.28515625" style="40" customWidth="1"/>
    <col min="23" max="23" width="18" style="96" bestFit="1" customWidth="1"/>
    <col min="24" max="24" width="0.28515625" style="40" customWidth="1"/>
    <col min="25" max="25" width="9.140625" style="40"/>
    <col min="26" max="26" width="18.85546875" style="71" bestFit="1" customWidth="1"/>
    <col min="27" max="27" width="9.140625" style="90"/>
    <col min="28" max="28" width="18.140625" style="40" bestFit="1" customWidth="1"/>
    <col min="29" max="16384" width="9.140625" style="40"/>
  </cols>
  <sheetData>
    <row r="1" spans="1:28" ht="29.1" customHeight="1" x14ac:dyDescent="0.4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74"/>
    </row>
    <row r="2" spans="1:28" ht="21.75" customHeight="1" x14ac:dyDescent="0.4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74"/>
    </row>
    <row r="3" spans="1:28" ht="21.75" customHeight="1" x14ac:dyDescent="0.4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74"/>
    </row>
    <row r="4" spans="1:28" ht="14.45" customHeight="1" x14ac:dyDescent="0.4"/>
    <row r="5" spans="1:28" ht="14.45" customHeight="1" x14ac:dyDescent="0.4"/>
    <row r="6" spans="1:28" ht="14.45" customHeight="1" x14ac:dyDescent="0.4"/>
    <row r="7" spans="1:28" ht="14.45" customHeight="1" x14ac:dyDescent="0.4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</row>
    <row r="8" spans="1:28" ht="18" customHeight="1" x14ac:dyDescent="0.4">
      <c r="A8" s="49" t="s">
        <v>98</v>
      </c>
      <c r="B8" s="157" t="s">
        <v>99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75"/>
    </row>
    <row r="9" spans="1:28" ht="26.25" customHeight="1" x14ac:dyDescent="0.4">
      <c r="A9" s="50"/>
      <c r="B9" s="50"/>
      <c r="C9" s="50"/>
      <c r="D9" s="153" t="s">
        <v>100</v>
      </c>
      <c r="E9" s="153"/>
      <c r="F9" s="153"/>
      <c r="G9" s="153"/>
      <c r="H9" s="153"/>
      <c r="I9" s="153"/>
      <c r="J9" s="153"/>
      <c r="K9" s="153"/>
      <c r="L9" s="153"/>
      <c r="M9" s="50"/>
      <c r="N9" s="153" t="s">
        <v>101</v>
      </c>
      <c r="O9" s="153"/>
      <c r="P9" s="153"/>
      <c r="Q9" s="153"/>
      <c r="R9" s="153"/>
      <c r="S9" s="153"/>
      <c r="T9" s="153"/>
      <c r="U9" s="153"/>
      <c r="V9" s="153"/>
      <c r="W9" s="153"/>
    </row>
    <row r="10" spans="1:28" ht="18" customHeight="1" x14ac:dyDescent="0.4">
      <c r="A10" s="50"/>
      <c r="B10" s="50"/>
      <c r="C10" s="50"/>
      <c r="D10" s="51"/>
      <c r="E10" s="51"/>
      <c r="F10" s="51"/>
      <c r="G10" s="51"/>
      <c r="H10" s="51"/>
      <c r="I10" s="51"/>
      <c r="J10" s="156" t="s">
        <v>35</v>
      </c>
      <c r="K10" s="156"/>
      <c r="L10" s="156"/>
      <c r="M10" s="50"/>
      <c r="N10" s="51"/>
      <c r="O10" s="51"/>
      <c r="P10" s="51"/>
      <c r="Q10" s="51"/>
      <c r="R10" s="51"/>
      <c r="S10" s="51"/>
      <c r="T10" s="51"/>
      <c r="U10" s="156" t="s">
        <v>35</v>
      </c>
      <c r="V10" s="156"/>
      <c r="W10" s="156"/>
    </row>
    <row r="11" spans="1:28" ht="24.75" customHeight="1" x14ac:dyDescent="0.4">
      <c r="A11" s="171" t="s">
        <v>102</v>
      </c>
      <c r="B11" s="171"/>
      <c r="C11" s="50"/>
      <c r="D11" s="3" t="s">
        <v>103</v>
      </c>
      <c r="E11" s="50"/>
      <c r="F11" s="3" t="s">
        <v>104</v>
      </c>
      <c r="G11" s="50"/>
      <c r="H11" s="3" t="s">
        <v>105</v>
      </c>
      <c r="I11" s="50"/>
      <c r="J11" s="5" t="s">
        <v>75</v>
      </c>
      <c r="K11" s="51"/>
      <c r="L11" s="5" t="s">
        <v>90</v>
      </c>
      <c r="M11" s="50"/>
      <c r="N11" s="3" t="s">
        <v>103</v>
      </c>
      <c r="O11" s="50"/>
      <c r="P11" s="153" t="s">
        <v>104</v>
      </c>
      <c r="Q11" s="153"/>
      <c r="R11" s="50"/>
      <c r="S11" s="3" t="s">
        <v>105</v>
      </c>
      <c r="T11" s="50"/>
      <c r="U11" s="5" t="s">
        <v>75</v>
      </c>
      <c r="V11" s="51"/>
      <c r="W11" s="68" t="s">
        <v>90</v>
      </c>
    </row>
    <row r="12" spans="1:28" ht="18" customHeight="1" x14ac:dyDescent="0.4">
      <c r="A12" s="172" t="s">
        <v>25</v>
      </c>
      <c r="B12" s="172"/>
      <c r="C12" s="50"/>
      <c r="D12" s="52">
        <v>0</v>
      </c>
      <c r="E12" s="50"/>
      <c r="F12" s="52">
        <v>612623074</v>
      </c>
      <c r="G12" s="50"/>
      <c r="H12" s="52">
        <v>2229726744</v>
      </c>
      <c r="I12" s="50"/>
      <c r="J12" s="52">
        <f>D12+F12+H12</f>
        <v>2842349818</v>
      </c>
      <c r="K12" s="50"/>
      <c r="L12" s="94">
        <f>AB12/AB44</f>
        <v>4.1618232896498981E-3</v>
      </c>
      <c r="M12" s="50"/>
      <c r="N12" s="52">
        <v>0</v>
      </c>
      <c r="O12" s="50"/>
      <c r="P12" s="173">
        <v>1407440197</v>
      </c>
      <c r="Q12" s="173"/>
      <c r="R12" s="50"/>
      <c r="S12" s="52">
        <v>2229726744</v>
      </c>
      <c r="T12" s="50"/>
      <c r="U12" s="52">
        <f>N12+P12+S12</f>
        <v>3637166941</v>
      </c>
      <c r="V12" s="50"/>
      <c r="W12" s="94">
        <f>Z12/Z44</f>
        <v>3.0221923057881586E-3</v>
      </c>
      <c r="Z12" s="132">
        <f>ABS(U12)</f>
        <v>3637166941</v>
      </c>
      <c r="AA12" s="135"/>
      <c r="AB12" s="132">
        <f>ABS(J12)</f>
        <v>2842349818</v>
      </c>
    </row>
    <row r="13" spans="1:28" ht="18" customHeight="1" x14ac:dyDescent="0.4">
      <c r="A13" s="170" t="s">
        <v>22</v>
      </c>
      <c r="B13" s="170"/>
      <c r="C13" s="50"/>
      <c r="D13" s="54">
        <v>0</v>
      </c>
      <c r="E13" s="50"/>
      <c r="F13" s="54">
        <v>0</v>
      </c>
      <c r="G13" s="50"/>
      <c r="H13" s="54">
        <v>502986501</v>
      </c>
      <c r="I13" s="50"/>
      <c r="J13" s="54">
        <f>D13+F13+H13</f>
        <v>502986501</v>
      </c>
      <c r="K13" s="50"/>
      <c r="L13" s="94">
        <f t="shared" ref="L13:L43" si="0">AB13/$AB$44</f>
        <v>7.3648251210481786E-4</v>
      </c>
      <c r="M13" s="50"/>
      <c r="N13" s="54">
        <v>0</v>
      </c>
      <c r="O13" s="50"/>
      <c r="P13" s="159">
        <v>0</v>
      </c>
      <c r="Q13" s="159"/>
      <c r="R13" s="50"/>
      <c r="S13" s="54">
        <v>17398566616</v>
      </c>
      <c r="T13" s="50"/>
      <c r="U13" s="54">
        <f>N13+P13+S13</f>
        <v>17398566616</v>
      </c>
      <c r="V13" s="50"/>
      <c r="W13" s="94">
        <f t="shared" ref="W13:W43" si="1">Z13/$Z$44</f>
        <v>1.4456805258479864E-2</v>
      </c>
      <c r="Z13" s="132">
        <f t="shared" ref="Z13:Z43" si="2">ABS(U13)</f>
        <v>17398566616</v>
      </c>
      <c r="AA13" s="135"/>
      <c r="AB13" s="132">
        <f t="shared" ref="AB13:AB43" si="3">ABS(J13)</f>
        <v>502986501</v>
      </c>
    </row>
    <row r="14" spans="1:28" ht="18" customHeight="1" x14ac:dyDescent="0.4">
      <c r="A14" s="170" t="s">
        <v>21</v>
      </c>
      <c r="B14" s="170"/>
      <c r="C14" s="50"/>
      <c r="D14" s="54">
        <v>0</v>
      </c>
      <c r="E14" s="50"/>
      <c r="F14" s="54">
        <v>1765750714</v>
      </c>
      <c r="G14" s="50"/>
      <c r="H14" s="54">
        <v>3869287587</v>
      </c>
      <c r="I14" s="50"/>
      <c r="J14" s="71">
        <f t="shared" ref="J14:J43" si="4">D14+F14+H14</f>
        <v>5635038301</v>
      </c>
      <c r="K14" s="50"/>
      <c r="L14" s="94">
        <f t="shared" si="0"/>
        <v>8.2509314971205248E-3</v>
      </c>
      <c r="M14" s="50"/>
      <c r="N14" s="54">
        <v>0</v>
      </c>
      <c r="O14" s="50"/>
      <c r="P14" s="159">
        <v>4098564983</v>
      </c>
      <c r="Q14" s="159"/>
      <c r="R14" s="50"/>
      <c r="S14" s="54">
        <v>3869287587</v>
      </c>
      <c r="T14" s="50"/>
      <c r="U14" s="71">
        <f t="shared" ref="U14:U43" si="5">N14+P14+S14</f>
        <v>7967852570</v>
      </c>
      <c r="V14" s="50"/>
      <c r="W14" s="94">
        <f t="shared" si="1"/>
        <v>6.6206426928778154E-3</v>
      </c>
      <c r="Z14" s="132">
        <f t="shared" si="2"/>
        <v>7967852570</v>
      </c>
      <c r="AA14" s="135"/>
      <c r="AB14" s="132">
        <f t="shared" si="3"/>
        <v>5635038301</v>
      </c>
    </row>
    <row r="15" spans="1:28" ht="18" customHeight="1" x14ac:dyDescent="0.4">
      <c r="A15" s="170" t="s">
        <v>26</v>
      </c>
      <c r="B15" s="170"/>
      <c r="C15" s="50"/>
      <c r="D15" s="54">
        <v>0</v>
      </c>
      <c r="E15" s="50"/>
      <c r="F15" s="54">
        <v>0</v>
      </c>
      <c r="G15" s="50"/>
      <c r="H15" s="54">
        <v>37888919613</v>
      </c>
      <c r="I15" s="50"/>
      <c r="J15" s="71">
        <f t="shared" si="4"/>
        <v>37888919613</v>
      </c>
      <c r="K15" s="50"/>
      <c r="L15" s="94">
        <f t="shared" si="0"/>
        <v>5.5477685071154109E-2</v>
      </c>
      <c r="M15" s="50"/>
      <c r="N15" s="54">
        <v>0</v>
      </c>
      <c r="O15" s="50"/>
      <c r="P15" s="159">
        <v>0</v>
      </c>
      <c r="Q15" s="159"/>
      <c r="R15" s="50"/>
      <c r="S15" s="54">
        <v>37888919613</v>
      </c>
      <c r="T15" s="50"/>
      <c r="U15" s="71">
        <f t="shared" si="5"/>
        <v>37888919613</v>
      </c>
      <c r="V15" s="50"/>
      <c r="W15" s="94">
        <f t="shared" si="1"/>
        <v>3.1482635575025883E-2</v>
      </c>
      <c r="Z15" s="132">
        <f t="shared" si="2"/>
        <v>37888919613</v>
      </c>
      <c r="AA15" s="135"/>
      <c r="AB15" s="132">
        <f t="shared" si="3"/>
        <v>37888919613</v>
      </c>
    </row>
    <row r="16" spans="1:28" ht="18" customHeight="1" x14ac:dyDescent="0.4">
      <c r="A16" s="170" t="s">
        <v>20</v>
      </c>
      <c r="B16" s="170"/>
      <c r="C16" s="50"/>
      <c r="D16" s="54">
        <v>0</v>
      </c>
      <c r="E16" s="50"/>
      <c r="F16" s="91">
        <v>-25053899914</v>
      </c>
      <c r="G16" s="50"/>
      <c r="H16" s="54">
        <v>118948655</v>
      </c>
      <c r="I16" s="50"/>
      <c r="J16" s="91">
        <f t="shared" si="4"/>
        <v>-24934951259</v>
      </c>
      <c r="K16" s="50"/>
      <c r="L16" s="94">
        <f t="shared" si="0"/>
        <v>3.6510235375957954E-2</v>
      </c>
      <c r="M16" s="50"/>
      <c r="N16" s="54">
        <v>0</v>
      </c>
      <c r="O16" s="50"/>
      <c r="P16" s="167">
        <v>-28521788099</v>
      </c>
      <c r="Q16" s="167"/>
      <c r="R16" s="50"/>
      <c r="S16" s="54">
        <v>118948655</v>
      </c>
      <c r="T16" s="50"/>
      <c r="U16" s="91">
        <f t="shared" si="5"/>
        <v>-28402839444</v>
      </c>
      <c r="V16" s="50"/>
      <c r="W16" s="94">
        <f t="shared" si="1"/>
        <v>2.3600468227777512E-2</v>
      </c>
      <c r="Z16" s="132">
        <f t="shared" si="2"/>
        <v>28402839444</v>
      </c>
      <c r="AA16" s="135"/>
      <c r="AB16" s="132">
        <f t="shared" si="3"/>
        <v>24934951259</v>
      </c>
    </row>
    <row r="17" spans="1:28" ht="18" customHeight="1" x14ac:dyDescent="0.4">
      <c r="A17" s="170" t="s">
        <v>106</v>
      </c>
      <c r="B17" s="170"/>
      <c r="C17" s="50"/>
      <c r="D17" s="54">
        <v>0</v>
      </c>
      <c r="E17" s="50"/>
      <c r="F17" s="54">
        <v>0</v>
      </c>
      <c r="G17" s="50"/>
      <c r="H17" s="54">
        <v>0</v>
      </c>
      <c r="I17" s="50"/>
      <c r="J17" s="71">
        <f t="shared" si="4"/>
        <v>0</v>
      </c>
      <c r="K17" s="50"/>
      <c r="L17" s="94">
        <f t="shared" si="0"/>
        <v>0</v>
      </c>
      <c r="M17" s="50"/>
      <c r="N17" s="54">
        <v>0</v>
      </c>
      <c r="O17" s="50"/>
      <c r="P17" s="159">
        <v>0</v>
      </c>
      <c r="Q17" s="159"/>
      <c r="R17" s="50"/>
      <c r="S17" s="54">
        <v>10042157238</v>
      </c>
      <c r="T17" s="50"/>
      <c r="U17" s="71">
        <f t="shared" si="5"/>
        <v>10042157238</v>
      </c>
      <c r="V17" s="50"/>
      <c r="W17" s="94">
        <f t="shared" si="1"/>
        <v>8.3442225310269222E-3</v>
      </c>
      <c r="Z17" s="132">
        <f t="shared" si="2"/>
        <v>10042157238</v>
      </c>
      <c r="AA17" s="135"/>
      <c r="AB17" s="132">
        <f t="shared" si="3"/>
        <v>0</v>
      </c>
    </row>
    <row r="18" spans="1:28" ht="18" customHeight="1" x14ac:dyDescent="0.4">
      <c r="A18" s="170" t="s">
        <v>107</v>
      </c>
      <c r="B18" s="170"/>
      <c r="C18" s="50"/>
      <c r="D18" s="54">
        <v>0</v>
      </c>
      <c r="E18" s="50"/>
      <c r="F18" s="54">
        <v>0</v>
      </c>
      <c r="G18" s="50"/>
      <c r="H18" s="54">
        <v>0</v>
      </c>
      <c r="I18" s="50"/>
      <c r="J18" s="71">
        <f t="shared" si="4"/>
        <v>0</v>
      </c>
      <c r="K18" s="50"/>
      <c r="L18" s="94">
        <f t="shared" si="0"/>
        <v>0</v>
      </c>
      <c r="M18" s="50"/>
      <c r="N18" s="54">
        <v>0</v>
      </c>
      <c r="O18" s="50"/>
      <c r="P18" s="159">
        <v>0</v>
      </c>
      <c r="Q18" s="159"/>
      <c r="R18" s="50"/>
      <c r="S18" s="54">
        <v>17783203350</v>
      </c>
      <c r="T18" s="50"/>
      <c r="U18" s="71">
        <f t="shared" si="5"/>
        <v>17783203350</v>
      </c>
      <c r="V18" s="50"/>
      <c r="W18" s="94">
        <f t="shared" si="1"/>
        <v>1.4776407354527368E-2</v>
      </c>
      <c r="Z18" s="132">
        <f t="shared" si="2"/>
        <v>17783203350</v>
      </c>
      <c r="AA18" s="135"/>
      <c r="AB18" s="132">
        <f t="shared" si="3"/>
        <v>0</v>
      </c>
    </row>
    <row r="19" spans="1:28" ht="18" customHeight="1" x14ac:dyDescent="0.4">
      <c r="A19" s="170" t="s">
        <v>108</v>
      </c>
      <c r="B19" s="170"/>
      <c r="C19" s="50"/>
      <c r="D19" s="54">
        <v>0</v>
      </c>
      <c r="E19" s="50"/>
      <c r="F19" s="54">
        <v>0</v>
      </c>
      <c r="G19" s="50"/>
      <c r="H19" s="54">
        <v>0</v>
      </c>
      <c r="I19" s="50"/>
      <c r="J19" s="71">
        <f t="shared" si="4"/>
        <v>0</v>
      </c>
      <c r="K19" s="50"/>
      <c r="L19" s="94">
        <f t="shared" si="0"/>
        <v>0</v>
      </c>
      <c r="M19" s="50"/>
      <c r="N19" s="54">
        <v>0</v>
      </c>
      <c r="O19" s="50"/>
      <c r="P19" s="159">
        <v>0</v>
      </c>
      <c r="Q19" s="159"/>
      <c r="R19" s="50"/>
      <c r="S19" s="54">
        <v>1439222201</v>
      </c>
      <c r="T19" s="50"/>
      <c r="U19" s="71">
        <f t="shared" si="5"/>
        <v>1439222201</v>
      </c>
      <c r="V19" s="50"/>
      <c r="W19" s="94">
        <f t="shared" si="1"/>
        <v>1.1958775422570571E-3</v>
      </c>
      <c r="Z19" s="132">
        <f t="shared" si="2"/>
        <v>1439222201</v>
      </c>
      <c r="AA19" s="135"/>
      <c r="AB19" s="132">
        <f t="shared" si="3"/>
        <v>0</v>
      </c>
    </row>
    <row r="20" spans="1:28" ht="18" customHeight="1" x14ac:dyDescent="0.4">
      <c r="A20" s="170" t="s">
        <v>31</v>
      </c>
      <c r="B20" s="170"/>
      <c r="C20" s="50"/>
      <c r="D20" s="54">
        <v>0</v>
      </c>
      <c r="E20" s="50"/>
      <c r="F20" s="91">
        <v>-78699414</v>
      </c>
      <c r="G20" s="50"/>
      <c r="H20" s="54">
        <v>0</v>
      </c>
      <c r="I20" s="50"/>
      <c r="J20" s="91">
        <f t="shared" si="4"/>
        <v>-78699414</v>
      </c>
      <c r="K20" s="50"/>
      <c r="L20" s="94">
        <f t="shared" si="0"/>
        <v>1.1523319613680263E-4</v>
      </c>
      <c r="M20" s="50"/>
      <c r="N20" s="54">
        <v>0</v>
      </c>
      <c r="O20" s="50"/>
      <c r="P20" s="159">
        <v>1108989506</v>
      </c>
      <c r="Q20" s="159"/>
      <c r="R20" s="50"/>
      <c r="S20" s="54">
        <v>608666797</v>
      </c>
      <c r="T20" s="50"/>
      <c r="U20" s="71">
        <f t="shared" si="5"/>
        <v>1717656303</v>
      </c>
      <c r="V20" s="50"/>
      <c r="W20" s="94">
        <f t="shared" si="1"/>
        <v>1.4272338188271064E-3</v>
      </c>
      <c r="Z20" s="132">
        <f t="shared" si="2"/>
        <v>1717656303</v>
      </c>
      <c r="AA20" s="135"/>
      <c r="AB20" s="132">
        <f t="shared" si="3"/>
        <v>78699414</v>
      </c>
    </row>
    <row r="21" spans="1:28" ht="18" customHeight="1" x14ac:dyDescent="0.4">
      <c r="A21" s="170" t="s">
        <v>23</v>
      </c>
      <c r="B21" s="170"/>
      <c r="C21" s="50"/>
      <c r="D21" s="54">
        <v>0</v>
      </c>
      <c r="E21" s="50"/>
      <c r="F21" s="54">
        <v>2810430612</v>
      </c>
      <c r="G21" s="50"/>
      <c r="H21" s="54">
        <v>0</v>
      </c>
      <c r="I21" s="50"/>
      <c r="J21" s="71">
        <f t="shared" si="4"/>
        <v>2810430612</v>
      </c>
      <c r="K21" s="50"/>
      <c r="L21" s="94">
        <f t="shared" si="0"/>
        <v>4.1150865741067686E-3</v>
      </c>
      <c r="M21" s="50"/>
      <c r="N21" s="54">
        <v>399770799</v>
      </c>
      <c r="O21" s="50"/>
      <c r="P21" s="159">
        <v>12936076613</v>
      </c>
      <c r="Q21" s="159"/>
      <c r="R21" s="50"/>
      <c r="S21" s="54">
        <v>3930466107</v>
      </c>
      <c r="T21" s="50"/>
      <c r="U21" s="71">
        <f t="shared" si="5"/>
        <v>17266313519</v>
      </c>
      <c r="V21" s="50"/>
      <c r="W21" s="94">
        <f t="shared" si="1"/>
        <v>1.4346913604163836E-2</v>
      </c>
      <c r="Z21" s="132">
        <f t="shared" si="2"/>
        <v>17266313519</v>
      </c>
      <c r="AA21" s="135"/>
      <c r="AB21" s="132">
        <f t="shared" si="3"/>
        <v>2810430612</v>
      </c>
    </row>
    <row r="22" spans="1:28" ht="18" customHeight="1" x14ac:dyDescent="0.4">
      <c r="A22" s="170" t="s">
        <v>109</v>
      </c>
      <c r="B22" s="170"/>
      <c r="C22" s="50"/>
      <c r="D22" s="54">
        <v>0</v>
      </c>
      <c r="E22" s="50"/>
      <c r="F22" s="54">
        <v>0</v>
      </c>
      <c r="G22" s="50"/>
      <c r="H22" s="54">
        <v>0</v>
      </c>
      <c r="I22" s="50"/>
      <c r="J22" s="71">
        <f t="shared" si="4"/>
        <v>0</v>
      </c>
      <c r="K22" s="50"/>
      <c r="L22" s="94">
        <f t="shared" si="0"/>
        <v>0</v>
      </c>
      <c r="M22" s="50"/>
      <c r="N22" s="54">
        <v>0</v>
      </c>
      <c r="O22" s="50"/>
      <c r="P22" s="159">
        <v>0</v>
      </c>
      <c r="Q22" s="159"/>
      <c r="R22" s="50"/>
      <c r="S22" s="54">
        <v>6591999342</v>
      </c>
      <c r="T22" s="50"/>
      <c r="U22" s="71">
        <f t="shared" si="5"/>
        <v>6591999342</v>
      </c>
      <c r="V22" s="50"/>
      <c r="W22" s="94">
        <f t="shared" si="1"/>
        <v>5.4774196550009292E-3</v>
      </c>
      <c r="Z22" s="132">
        <f t="shared" si="2"/>
        <v>6591999342</v>
      </c>
      <c r="AA22" s="135"/>
      <c r="AB22" s="132">
        <f t="shared" si="3"/>
        <v>0</v>
      </c>
    </row>
    <row r="23" spans="1:28" ht="18" customHeight="1" x14ac:dyDescent="0.4">
      <c r="A23" s="170" t="s">
        <v>28</v>
      </c>
      <c r="B23" s="170"/>
      <c r="C23" s="50"/>
      <c r="D23" s="54">
        <v>276864728</v>
      </c>
      <c r="E23" s="50"/>
      <c r="F23" s="91">
        <v>-613222860</v>
      </c>
      <c r="G23" s="50"/>
      <c r="H23" s="54">
        <v>0</v>
      </c>
      <c r="I23" s="50"/>
      <c r="J23" s="91">
        <f t="shared" si="4"/>
        <v>-336358132</v>
      </c>
      <c r="K23" s="50"/>
      <c r="L23" s="94">
        <f t="shared" si="0"/>
        <v>4.9250204832483949E-4</v>
      </c>
      <c r="M23" s="50"/>
      <c r="N23" s="54">
        <v>276864728</v>
      </c>
      <c r="O23" s="50"/>
      <c r="P23" s="159">
        <v>1300328972</v>
      </c>
      <c r="Q23" s="159"/>
      <c r="R23" s="50"/>
      <c r="S23" s="54">
        <v>2360073340</v>
      </c>
      <c r="T23" s="50"/>
      <c r="U23" s="71">
        <f t="shared" si="5"/>
        <v>3937267040</v>
      </c>
      <c r="V23" s="50"/>
      <c r="W23" s="94">
        <f t="shared" si="1"/>
        <v>3.2715512779981906E-3</v>
      </c>
      <c r="Z23" s="132">
        <f t="shared" si="2"/>
        <v>3937267040</v>
      </c>
      <c r="AA23" s="135"/>
      <c r="AB23" s="132">
        <f t="shared" si="3"/>
        <v>336358132</v>
      </c>
    </row>
    <row r="24" spans="1:28" ht="18" customHeight="1" x14ac:dyDescent="0.4">
      <c r="A24" s="170" t="s">
        <v>27</v>
      </c>
      <c r="B24" s="170"/>
      <c r="C24" s="50"/>
      <c r="D24" s="54">
        <v>494671053</v>
      </c>
      <c r="E24" s="50"/>
      <c r="F24" s="91">
        <v>-863622194</v>
      </c>
      <c r="G24" s="50"/>
      <c r="H24" s="54">
        <v>0</v>
      </c>
      <c r="I24" s="50"/>
      <c r="J24" s="91">
        <f t="shared" si="4"/>
        <v>-368951141</v>
      </c>
      <c r="K24" s="50"/>
      <c r="L24" s="94">
        <f t="shared" si="0"/>
        <v>5.4022535918437872E-4</v>
      </c>
      <c r="M24" s="50"/>
      <c r="N24" s="54">
        <v>494671053</v>
      </c>
      <c r="O24" s="50"/>
      <c r="P24" s="167">
        <v>-841657856</v>
      </c>
      <c r="Q24" s="167"/>
      <c r="R24" s="50"/>
      <c r="S24" s="54">
        <v>1346225108</v>
      </c>
      <c r="T24" s="50"/>
      <c r="U24" s="71">
        <f t="shared" si="5"/>
        <v>999238305</v>
      </c>
      <c r="V24" s="50"/>
      <c r="W24" s="94">
        <f t="shared" si="1"/>
        <v>8.3028641962458699E-4</v>
      </c>
      <c r="Z24" s="132">
        <f t="shared" si="2"/>
        <v>999238305</v>
      </c>
      <c r="AA24" s="135"/>
      <c r="AB24" s="132">
        <f t="shared" si="3"/>
        <v>368951141</v>
      </c>
    </row>
    <row r="25" spans="1:28" ht="18" customHeight="1" x14ac:dyDescent="0.4">
      <c r="A25" s="170" t="s">
        <v>110</v>
      </c>
      <c r="B25" s="170"/>
      <c r="C25" s="50"/>
      <c r="D25" s="54">
        <v>0</v>
      </c>
      <c r="E25" s="50"/>
      <c r="F25" s="54">
        <v>0</v>
      </c>
      <c r="G25" s="50"/>
      <c r="H25" s="54">
        <v>0</v>
      </c>
      <c r="I25" s="50"/>
      <c r="J25" s="71">
        <f t="shared" si="4"/>
        <v>0</v>
      </c>
      <c r="K25" s="50"/>
      <c r="L25" s="94">
        <f t="shared" si="0"/>
        <v>0</v>
      </c>
      <c r="M25" s="50"/>
      <c r="N25" s="54">
        <v>0</v>
      </c>
      <c r="O25" s="50"/>
      <c r="P25" s="159">
        <v>0</v>
      </c>
      <c r="Q25" s="159"/>
      <c r="R25" s="50"/>
      <c r="S25" s="54">
        <v>412349756</v>
      </c>
      <c r="T25" s="50"/>
      <c r="U25" s="71">
        <f t="shared" si="5"/>
        <v>412349756</v>
      </c>
      <c r="V25" s="50"/>
      <c r="W25" s="94">
        <f t="shared" si="1"/>
        <v>3.4262938162915206E-4</v>
      </c>
      <c r="Z25" s="132">
        <f t="shared" si="2"/>
        <v>412349756</v>
      </c>
      <c r="AA25" s="135"/>
      <c r="AB25" s="132">
        <f t="shared" si="3"/>
        <v>0</v>
      </c>
    </row>
    <row r="26" spans="1:28" ht="18" customHeight="1" x14ac:dyDescent="0.4">
      <c r="A26" s="170" t="s">
        <v>111</v>
      </c>
      <c r="B26" s="170"/>
      <c r="C26" s="50"/>
      <c r="D26" s="54">
        <v>0</v>
      </c>
      <c r="E26" s="50"/>
      <c r="F26" s="54">
        <v>0</v>
      </c>
      <c r="G26" s="50"/>
      <c r="H26" s="54">
        <v>0</v>
      </c>
      <c r="I26" s="50"/>
      <c r="J26" s="71">
        <f t="shared" si="4"/>
        <v>0</v>
      </c>
      <c r="K26" s="50"/>
      <c r="L26" s="94">
        <f t="shared" si="0"/>
        <v>0</v>
      </c>
      <c r="M26" s="50"/>
      <c r="N26" s="54">
        <v>0</v>
      </c>
      <c r="O26" s="50"/>
      <c r="P26" s="159">
        <v>0</v>
      </c>
      <c r="Q26" s="159"/>
      <c r="R26" s="50"/>
      <c r="S26" s="54">
        <v>5614019851</v>
      </c>
      <c r="T26" s="50"/>
      <c r="U26" s="71">
        <f t="shared" si="5"/>
        <v>5614019851</v>
      </c>
      <c r="V26" s="50"/>
      <c r="W26" s="94">
        <f t="shared" si="1"/>
        <v>4.6647975947921123E-3</v>
      </c>
      <c r="Z26" s="132">
        <f t="shared" si="2"/>
        <v>5614019851</v>
      </c>
      <c r="AA26" s="135"/>
      <c r="AB26" s="132">
        <f t="shared" si="3"/>
        <v>0</v>
      </c>
    </row>
    <row r="27" spans="1:28" ht="18" customHeight="1" x14ac:dyDescent="0.4">
      <c r="A27" s="170" t="s">
        <v>112</v>
      </c>
      <c r="B27" s="170"/>
      <c r="C27" s="50"/>
      <c r="D27" s="54">
        <v>0</v>
      </c>
      <c r="E27" s="50"/>
      <c r="F27" s="54">
        <v>0</v>
      </c>
      <c r="G27" s="50"/>
      <c r="H27" s="54">
        <v>0</v>
      </c>
      <c r="I27" s="50"/>
      <c r="J27" s="71">
        <f t="shared" si="4"/>
        <v>0</v>
      </c>
      <c r="K27" s="50"/>
      <c r="L27" s="94">
        <f t="shared" si="0"/>
        <v>0</v>
      </c>
      <c r="M27" s="50"/>
      <c r="N27" s="54">
        <v>0</v>
      </c>
      <c r="O27" s="50"/>
      <c r="P27" s="159">
        <v>0</v>
      </c>
      <c r="Q27" s="159"/>
      <c r="R27" s="50"/>
      <c r="S27" s="54">
        <v>7143814172</v>
      </c>
      <c r="T27" s="50"/>
      <c r="U27" s="71">
        <f t="shared" si="5"/>
        <v>7143814172</v>
      </c>
      <c r="V27" s="50"/>
      <c r="W27" s="94">
        <f t="shared" si="1"/>
        <v>5.9359332620192769E-3</v>
      </c>
      <c r="Z27" s="132">
        <f t="shared" si="2"/>
        <v>7143814172</v>
      </c>
      <c r="AA27" s="135"/>
      <c r="AB27" s="132">
        <f t="shared" si="3"/>
        <v>0</v>
      </c>
    </row>
    <row r="28" spans="1:28" ht="18" customHeight="1" x14ac:dyDescent="0.4">
      <c r="A28" s="170" t="s">
        <v>113</v>
      </c>
      <c r="B28" s="170"/>
      <c r="C28" s="50"/>
      <c r="D28" s="54">
        <v>0</v>
      </c>
      <c r="E28" s="50"/>
      <c r="F28" s="54">
        <v>0</v>
      </c>
      <c r="G28" s="50"/>
      <c r="H28" s="54">
        <v>0</v>
      </c>
      <c r="I28" s="50"/>
      <c r="J28" s="71">
        <f t="shared" si="4"/>
        <v>0</v>
      </c>
      <c r="K28" s="50"/>
      <c r="L28" s="94">
        <f t="shared" si="0"/>
        <v>0</v>
      </c>
      <c r="M28" s="50"/>
      <c r="N28" s="54">
        <v>0</v>
      </c>
      <c r="O28" s="50"/>
      <c r="P28" s="159">
        <v>0</v>
      </c>
      <c r="Q28" s="159"/>
      <c r="R28" s="50"/>
      <c r="S28" s="54">
        <v>26147759</v>
      </c>
      <c r="T28" s="50"/>
      <c r="U28" s="71">
        <f t="shared" si="5"/>
        <v>26147759</v>
      </c>
      <c r="V28" s="50"/>
      <c r="W28" s="94">
        <f t="shared" si="1"/>
        <v>2.1726678303546992E-5</v>
      </c>
      <c r="Z28" s="132">
        <f t="shared" si="2"/>
        <v>26147759</v>
      </c>
      <c r="AA28" s="135"/>
      <c r="AB28" s="132">
        <f t="shared" si="3"/>
        <v>0</v>
      </c>
    </row>
    <row r="29" spans="1:28" ht="18" customHeight="1" x14ac:dyDescent="0.4">
      <c r="A29" s="170" t="s">
        <v>114</v>
      </c>
      <c r="B29" s="170"/>
      <c r="C29" s="50"/>
      <c r="D29" s="54">
        <v>0</v>
      </c>
      <c r="E29" s="50"/>
      <c r="F29" s="54">
        <v>0</v>
      </c>
      <c r="G29" s="50"/>
      <c r="H29" s="54">
        <v>0</v>
      </c>
      <c r="I29" s="50"/>
      <c r="J29" s="71">
        <f t="shared" si="4"/>
        <v>0</v>
      </c>
      <c r="K29" s="50"/>
      <c r="L29" s="94">
        <f t="shared" si="0"/>
        <v>0</v>
      </c>
      <c r="M29" s="50"/>
      <c r="N29" s="54">
        <v>0</v>
      </c>
      <c r="O29" s="50"/>
      <c r="P29" s="159">
        <v>0</v>
      </c>
      <c r="Q29" s="159"/>
      <c r="R29" s="50"/>
      <c r="S29" s="54">
        <v>18348289725</v>
      </c>
      <c r="T29" s="50"/>
      <c r="U29" s="71">
        <f t="shared" si="5"/>
        <v>18348289725</v>
      </c>
      <c r="V29" s="50"/>
      <c r="W29" s="94">
        <f t="shared" si="1"/>
        <v>1.5245948544781665E-2</v>
      </c>
      <c r="Z29" s="132">
        <f t="shared" si="2"/>
        <v>18348289725</v>
      </c>
      <c r="AA29" s="135"/>
      <c r="AB29" s="132">
        <f t="shared" si="3"/>
        <v>0</v>
      </c>
    </row>
    <row r="30" spans="1:28" ht="18" customHeight="1" x14ac:dyDescent="0.4">
      <c r="A30" s="170" t="s">
        <v>115</v>
      </c>
      <c r="B30" s="170"/>
      <c r="C30" s="50"/>
      <c r="D30" s="54">
        <v>0</v>
      </c>
      <c r="E30" s="50"/>
      <c r="F30" s="54">
        <v>0</v>
      </c>
      <c r="G30" s="50"/>
      <c r="H30" s="54">
        <v>0</v>
      </c>
      <c r="I30" s="50"/>
      <c r="J30" s="71">
        <f t="shared" si="4"/>
        <v>0</v>
      </c>
      <c r="K30" s="50"/>
      <c r="L30" s="94">
        <f t="shared" si="0"/>
        <v>0</v>
      </c>
      <c r="M30" s="50"/>
      <c r="N30" s="54">
        <v>0</v>
      </c>
      <c r="O30" s="50"/>
      <c r="P30" s="159">
        <v>0</v>
      </c>
      <c r="Q30" s="159"/>
      <c r="R30" s="50"/>
      <c r="S30" s="54">
        <v>2336171698</v>
      </c>
      <c r="T30" s="50"/>
      <c r="U30" s="71">
        <f t="shared" si="5"/>
        <v>2336171698</v>
      </c>
      <c r="V30" s="50"/>
      <c r="W30" s="94">
        <f t="shared" si="1"/>
        <v>1.9411702144071748E-3</v>
      </c>
      <c r="Z30" s="132">
        <f t="shared" si="2"/>
        <v>2336171698</v>
      </c>
      <c r="AA30" s="135"/>
      <c r="AB30" s="132">
        <f t="shared" si="3"/>
        <v>0</v>
      </c>
    </row>
    <row r="31" spans="1:28" ht="18" customHeight="1" x14ac:dyDescent="0.4">
      <c r="A31" s="170" t="s">
        <v>19</v>
      </c>
      <c r="B31" s="170"/>
      <c r="C31" s="50"/>
      <c r="D31" s="54">
        <v>0</v>
      </c>
      <c r="E31" s="50"/>
      <c r="F31" s="91">
        <v>-585836208000</v>
      </c>
      <c r="G31" s="50"/>
      <c r="H31" s="54">
        <v>0</v>
      </c>
      <c r="I31" s="50"/>
      <c r="J31" s="91">
        <f t="shared" si="4"/>
        <v>-585836208000</v>
      </c>
      <c r="K31" s="50"/>
      <c r="L31" s="94">
        <f t="shared" si="0"/>
        <v>0.8577926471028704</v>
      </c>
      <c r="M31" s="50"/>
      <c r="N31" s="54">
        <v>0</v>
      </c>
      <c r="O31" s="50"/>
      <c r="P31" s="159">
        <v>823035728949</v>
      </c>
      <c r="Q31" s="159"/>
      <c r="R31" s="50"/>
      <c r="S31" s="54">
        <v>72161649343</v>
      </c>
      <c r="T31" s="50"/>
      <c r="U31" s="71">
        <f t="shared" si="5"/>
        <v>895197378292</v>
      </c>
      <c r="V31" s="50"/>
      <c r="W31" s="94">
        <f t="shared" si="1"/>
        <v>0.74383680285293075</v>
      </c>
      <c r="Z31" s="132">
        <f t="shared" si="2"/>
        <v>895197378292</v>
      </c>
      <c r="AA31" s="135"/>
      <c r="AB31" s="132">
        <f t="shared" si="3"/>
        <v>585836208000</v>
      </c>
    </row>
    <row r="32" spans="1:28" ht="18" customHeight="1" x14ac:dyDescent="0.4">
      <c r="A32" s="170" t="s">
        <v>116</v>
      </c>
      <c r="B32" s="170"/>
      <c r="C32" s="50"/>
      <c r="D32" s="54">
        <v>0</v>
      </c>
      <c r="E32" s="50"/>
      <c r="F32" s="54">
        <v>0</v>
      </c>
      <c r="G32" s="50"/>
      <c r="H32" s="54">
        <v>0</v>
      </c>
      <c r="I32" s="50"/>
      <c r="J32" s="71">
        <f t="shared" si="4"/>
        <v>0</v>
      </c>
      <c r="K32" s="50"/>
      <c r="L32" s="94">
        <f t="shared" si="0"/>
        <v>0</v>
      </c>
      <c r="M32" s="50"/>
      <c r="N32" s="54">
        <v>8024000000</v>
      </c>
      <c r="O32" s="50"/>
      <c r="P32" s="159">
        <v>0</v>
      </c>
      <c r="Q32" s="159"/>
      <c r="R32" s="50"/>
      <c r="S32" s="54">
        <v>1788776162</v>
      </c>
      <c r="T32" s="50"/>
      <c r="U32" s="71">
        <f t="shared" si="5"/>
        <v>9812776162</v>
      </c>
      <c r="V32" s="50"/>
      <c r="W32" s="94">
        <f t="shared" si="1"/>
        <v>8.1536253617944289E-3</v>
      </c>
      <c r="Z32" s="132">
        <f t="shared" si="2"/>
        <v>9812776162</v>
      </c>
      <c r="AA32" s="135"/>
      <c r="AB32" s="132">
        <f t="shared" si="3"/>
        <v>0</v>
      </c>
    </row>
    <row r="33" spans="1:28" ht="18" customHeight="1" x14ac:dyDescent="0.4">
      <c r="A33" s="170" t="s">
        <v>29</v>
      </c>
      <c r="B33" s="170"/>
      <c r="C33" s="50"/>
      <c r="D33" s="54">
        <v>0</v>
      </c>
      <c r="E33" s="50"/>
      <c r="F33" s="54">
        <v>46438235</v>
      </c>
      <c r="G33" s="50"/>
      <c r="H33" s="54">
        <v>0</v>
      </c>
      <c r="I33" s="50"/>
      <c r="J33" s="71">
        <f t="shared" si="4"/>
        <v>46438235</v>
      </c>
      <c r="K33" s="50"/>
      <c r="L33" s="94">
        <f t="shared" si="0"/>
        <v>6.7995757147593661E-5</v>
      </c>
      <c r="M33" s="50"/>
      <c r="N33" s="54">
        <v>353463349</v>
      </c>
      <c r="O33" s="50"/>
      <c r="P33" s="159">
        <v>2445481117</v>
      </c>
      <c r="Q33" s="159"/>
      <c r="R33" s="50"/>
      <c r="S33" s="54">
        <v>854498856</v>
      </c>
      <c r="T33" s="50"/>
      <c r="U33" s="71">
        <f t="shared" si="5"/>
        <v>3653443322</v>
      </c>
      <c r="V33" s="50"/>
      <c r="W33" s="94">
        <f t="shared" si="1"/>
        <v>3.0357166653301355E-3</v>
      </c>
      <c r="Z33" s="132">
        <f t="shared" si="2"/>
        <v>3653443322</v>
      </c>
      <c r="AA33" s="135"/>
      <c r="AB33" s="132">
        <f t="shared" si="3"/>
        <v>46438235</v>
      </c>
    </row>
    <row r="34" spans="1:28" ht="18" customHeight="1" x14ac:dyDescent="0.4">
      <c r="A34" s="170" t="s">
        <v>32</v>
      </c>
      <c r="B34" s="170"/>
      <c r="C34" s="50"/>
      <c r="D34" s="89">
        <v>23174603175</v>
      </c>
      <c r="E34" s="133"/>
      <c r="F34" s="92">
        <v>-29808183733</v>
      </c>
      <c r="G34" s="133"/>
      <c r="H34" s="89">
        <v>0</v>
      </c>
      <c r="I34" s="133"/>
      <c r="J34" s="92">
        <f t="shared" si="4"/>
        <v>-6633580558</v>
      </c>
      <c r="K34" s="133"/>
      <c r="L34" s="103">
        <f t="shared" si="0"/>
        <v>9.7130162815353954E-3</v>
      </c>
      <c r="M34" s="133"/>
      <c r="N34" s="89">
        <v>23174603175</v>
      </c>
      <c r="O34" s="133"/>
      <c r="P34" s="167">
        <v>-29808183733</v>
      </c>
      <c r="Q34" s="167"/>
      <c r="R34" s="133"/>
      <c r="S34" s="89">
        <v>2205298901</v>
      </c>
      <c r="T34" s="133"/>
      <c r="U34" s="92">
        <f t="shared" si="5"/>
        <v>-4428281657</v>
      </c>
      <c r="V34" s="133"/>
      <c r="W34" s="103">
        <f t="shared" si="1"/>
        <v>3.6795448129660758E-3</v>
      </c>
      <c r="Z34" s="132">
        <f t="shared" si="2"/>
        <v>4428281657</v>
      </c>
      <c r="AA34" s="135"/>
      <c r="AB34" s="132">
        <f t="shared" si="3"/>
        <v>6633580558</v>
      </c>
    </row>
    <row r="35" spans="1:28" ht="18" customHeight="1" x14ac:dyDescent="0.4">
      <c r="A35" s="170" t="s">
        <v>117</v>
      </c>
      <c r="B35" s="170"/>
      <c r="C35" s="50"/>
      <c r="D35" s="89">
        <v>0</v>
      </c>
      <c r="E35" s="133"/>
      <c r="F35" s="89">
        <v>0</v>
      </c>
      <c r="G35" s="133"/>
      <c r="H35" s="89">
        <v>0</v>
      </c>
      <c r="I35" s="133"/>
      <c r="J35" s="89">
        <f t="shared" si="4"/>
        <v>0</v>
      </c>
      <c r="K35" s="133"/>
      <c r="L35" s="103">
        <f t="shared" si="0"/>
        <v>0</v>
      </c>
      <c r="M35" s="133"/>
      <c r="N35" s="89">
        <v>0</v>
      </c>
      <c r="O35" s="133"/>
      <c r="P35" s="159">
        <v>0</v>
      </c>
      <c r="Q35" s="159"/>
      <c r="R35" s="133"/>
      <c r="S35" s="89">
        <v>19488594190</v>
      </c>
      <c r="T35" s="133"/>
      <c r="U35" s="89">
        <f t="shared" si="5"/>
        <v>19488594190</v>
      </c>
      <c r="V35" s="133"/>
      <c r="W35" s="103">
        <f t="shared" si="1"/>
        <v>1.6193449563096592E-2</v>
      </c>
      <c r="Z35" s="132">
        <f t="shared" si="2"/>
        <v>19488594190</v>
      </c>
      <c r="AA35" s="135"/>
      <c r="AB35" s="132">
        <f t="shared" si="3"/>
        <v>0</v>
      </c>
    </row>
    <row r="36" spans="1:28" ht="18" customHeight="1" x14ac:dyDescent="0.4">
      <c r="A36" s="170" t="s">
        <v>118</v>
      </c>
      <c r="B36" s="170"/>
      <c r="C36" s="50"/>
      <c r="D36" s="89">
        <v>0</v>
      </c>
      <c r="E36" s="133"/>
      <c r="F36" s="89">
        <v>0</v>
      </c>
      <c r="G36" s="133"/>
      <c r="H36" s="89">
        <v>0</v>
      </c>
      <c r="I36" s="133"/>
      <c r="J36" s="89">
        <f t="shared" si="4"/>
        <v>0</v>
      </c>
      <c r="K36" s="133"/>
      <c r="L36" s="103">
        <f t="shared" si="0"/>
        <v>0</v>
      </c>
      <c r="M36" s="133"/>
      <c r="N36" s="89">
        <v>0</v>
      </c>
      <c r="O36" s="133"/>
      <c r="P36" s="159">
        <v>0</v>
      </c>
      <c r="Q36" s="159"/>
      <c r="R36" s="133"/>
      <c r="S36" s="89">
        <v>15807704827</v>
      </c>
      <c r="T36" s="133"/>
      <c r="U36" s="89">
        <f t="shared" si="5"/>
        <v>15807704827</v>
      </c>
      <c r="V36" s="133"/>
      <c r="W36" s="103">
        <f t="shared" si="1"/>
        <v>1.3134927451857573E-2</v>
      </c>
      <c r="Z36" s="132">
        <f t="shared" si="2"/>
        <v>15807704827</v>
      </c>
      <c r="AA36" s="135"/>
      <c r="AB36" s="132">
        <f t="shared" si="3"/>
        <v>0</v>
      </c>
    </row>
    <row r="37" spans="1:28" ht="18" customHeight="1" x14ac:dyDescent="0.4">
      <c r="A37" s="170" t="s">
        <v>119</v>
      </c>
      <c r="B37" s="170"/>
      <c r="C37" s="50"/>
      <c r="D37" s="89">
        <v>0</v>
      </c>
      <c r="E37" s="133"/>
      <c r="F37" s="89">
        <v>0</v>
      </c>
      <c r="G37" s="133"/>
      <c r="H37" s="89">
        <v>0</v>
      </c>
      <c r="I37" s="133"/>
      <c r="J37" s="89">
        <f t="shared" si="4"/>
        <v>0</v>
      </c>
      <c r="K37" s="133"/>
      <c r="L37" s="103">
        <f t="shared" si="0"/>
        <v>0</v>
      </c>
      <c r="M37" s="133"/>
      <c r="N37" s="89">
        <v>0</v>
      </c>
      <c r="O37" s="133"/>
      <c r="P37" s="159">
        <v>0</v>
      </c>
      <c r="Q37" s="159"/>
      <c r="R37" s="133"/>
      <c r="S37" s="89">
        <v>9477935516</v>
      </c>
      <c r="T37" s="133"/>
      <c r="U37" s="89">
        <f t="shared" si="5"/>
        <v>9477935516</v>
      </c>
      <c r="V37" s="133"/>
      <c r="W37" s="103">
        <f t="shared" si="1"/>
        <v>7.8753997976612321E-3</v>
      </c>
      <c r="Z37" s="132">
        <f t="shared" si="2"/>
        <v>9477935516</v>
      </c>
      <c r="AA37" s="135"/>
      <c r="AB37" s="132">
        <f t="shared" si="3"/>
        <v>0</v>
      </c>
    </row>
    <row r="38" spans="1:28" ht="18" customHeight="1" x14ac:dyDescent="0.4">
      <c r="A38" s="170" t="s">
        <v>120</v>
      </c>
      <c r="B38" s="170"/>
      <c r="C38" s="50"/>
      <c r="D38" s="89">
        <v>0</v>
      </c>
      <c r="E38" s="133"/>
      <c r="F38" s="89">
        <v>0</v>
      </c>
      <c r="G38" s="133"/>
      <c r="H38" s="89">
        <v>0</v>
      </c>
      <c r="I38" s="133"/>
      <c r="J38" s="89">
        <f t="shared" si="4"/>
        <v>0</v>
      </c>
      <c r="K38" s="133"/>
      <c r="L38" s="103">
        <f t="shared" si="0"/>
        <v>0</v>
      </c>
      <c r="M38" s="133"/>
      <c r="N38" s="89">
        <v>0</v>
      </c>
      <c r="O38" s="133"/>
      <c r="P38" s="159">
        <v>0</v>
      </c>
      <c r="Q38" s="159"/>
      <c r="R38" s="133"/>
      <c r="S38" s="89">
        <v>27612051008</v>
      </c>
      <c r="T38" s="133"/>
      <c r="U38" s="89">
        <f t="shared" si="5"/>
        <v>27612051008</v>
      </c>
      <c r="V38" s="133"/>
      <c r="W38" s="103">
        <f t="shared" si="1"/>
        <v>2.2943386832957519E-2</v>
      </c>
      <c r="Z38" s="132">
        <f t="shared" si="2"/>
        <v>27612051008</v>
      </c>
      <c r="AA38" s="135"/>
      <c r="AB38" s="132">
        <f t="shared" si="3"/>
        <v>0</v>
      </c>
    </row>
    <row r="39" spans="1:28" ht="18" customHeight="1" x14ac:dyDescent="0.4">
      <c r="A39" s="170" t="s">
        <v>30</v>
      </c>
      <c r="B39" s="170"/>
      <c r="C39" s="50"/>
      <c r="D39" s="89">
        <v>257763000</v>
      </c>
      <c r="E39" s="133"/>
      <c r="F39" s="92">
        <v>-415056618</v>
      </c>
      <c r="G39" s="133"/>
      <c r="H39" s="89">
        <v>0</v>
      </c>
      <c r="I39" s="133"/>
      <c r="J39" s="92">
        <f t="shared" si="4"/>
        <v>-157293618</v>
      </c>
      <c r="K39" s="133"/>
      <c r="L39" s="103">
        <f t="shared" si="0"/>
        <v>2.3031234176738987E-4</v>
      </c>
      <c r="M39" s="133"/>
      <c r="N39" s="89">
        <v>257763000</v>
      </c>
      <c r="O39" s="133"/>
      <c r="P39" s="159">
        <v>605747145</v>
      </c>
      <c r="Q39" s="159"/>
      <c r="R39" s="133"/>
      <c r="S39" s="89">
        <v>1477148745</v>
      </c>
      <c r="T39" s="133"/>
      <c r="U39" s="89">
        <f t="shared" si="5"/>
        <v>2340658890</v>
      </c>
      <c r="V39" s="133"/>
      <c r="W39" s="103">
        <f t="shared" si="1"/>
        <v>1.9448987089626833E-3</v>
      </c>
      <c r="Z39" s="132">
        <f t="shared" si="2"/>
        <v>2340658890</v>
      </c>
      <c r="AA39" s="135"/>
      <c r="AB39" s="132">
        <f t="shared" si="3"/>
        <v>157293618</v>
      </c>
    </row>
    <row r="40" spans="1:28" ht="18" customHeight="1" x14ac:dyDescent="0.4">
      <c r="A40" s="170" t="s">
        <v>121</v>
      </c>
      <c r="B40" s="170"/>
      <c r="C40" s="50"/>
      <c r="D40" s="89">
        <v>0</v>
      </c>
      <c r="E40" s="133"/>
      <c r="F40" s="89">
        <v>0</v>
      </c>
      <c r="G40" s="133"/>
      <c r="H40" s="89">
        <v>0</v>
      </c>
      <c r="I40" s="133"/>
      <c r="J40" s="89">
        <f t="shared" si="4"/>
        <v>0</v>
      </c>
      <c r="K40" s="133"/>
      <c r="L40" s="103">
        <f t="shared" si="0"/>
        <v>0</v>
      </c>
      <c r="M40" s="133"/>
      <c r="N40" s="89">
        <v>0</v>
      </c>
      <c r="O40" s="133"/>
      <c r="P40" s="159">
        <v>0</v>
      </c>
      <c r="Q40" s="159"/>
      <c r="R40" s="133"/>
      <c r="S40" s="89">
        <v>11378564546</v>
      </c>
      <c r="T40" s="133"/>
      <c r="U40" s="89">
        <f t="shared" si="5"/>
        <v>11378564546</v>
      </c>
      <c r="V40" s="133"/>
      <c r="W40" s="103">
        <f t="shared" si="1"/>
        <v>9.4546691916155123E-3</v>
      </c>
      <c r="Z40" s="132">
        <f t="shared" si="2"/>
        <v>11378564546</v>
      </c>
      <c r="AA40" s="135"/>
      <c r="AB40" s="132">
        <f t="shared" si="3"/>
        <v>0</v>
      </c>
    </row>
    <row r="41" spans="1:28" ht="18" customHeight="1" x14ac:dyDescent="0.4">
      <c r="A41" s="170" t="s">
        <v>34</v>
      </c>
      <c r="B41" s="170"/>
      <c r="C41" s="50"/>
      <c r="D41" s="89">
        <v>3771505305</v>
      </c>
      <c r="E41" s="133"/>
      <c r="F41" s="89">
        <v>2484402824</v>
      </c>
      <c r="G41" s="133"/>
      <c r="H41" s="89">
        <v>0</v>
      </c>
      <c r="I41" s="133"/>
      <c r="J41" s="89">
        <f t="shared" si="4"/>
        <v>6255908129</v>
      </c>
      <c r="K41" s="133"/>
      <c r="L41" s="103">
        <f t="shared" si="0"/>
        <v>9.1600210446659107E-3</v>
      </c>
      <c r="M41" s="133"/>
      <c r="N41" s="89">
        <v>3771505305</v>
      </c>
      <c r="O41" s="133"/>
      <c r="P41" s="159">
        <v>2484402824</v>
      </c>
      <c r="Q41" s="159"/>
      <c r="R41" s="133"/>
      <c r="S41" s="89">
        <v>0</v>
      </c>
      <c r="T41" s="133"/>
      <c r="U41" s="89">
        <f t="shared" si="5"/>
        <v>6255908129</v>
      </c>
      <c r="V41" s="133"/>
      <c r="W41" s="103">
        <f t="shared" si="1"/>
        <v>5.1981549705780736E-3</v>
      </c>
      <c r="Z41" s="132">
        <f t="shared" si="2"/>
        <v>6255908129</v>
      </c>
      <c r="AA41" s="135"/>
      <c r="AB41" s="132">
        <f t="shared" si="3"/>
        <v>6255908129</v>
      </c>
    </row>
    <row r="42" spans="1:28" ht="18" customHeight="1" x14ac:dyDescent="0.4">
      <c r="A42" s="170" t="s">
        <v>24</v>
      </c>
      <c r="B42" s="170"/>
      <c r="C42" s="50"/>
      <c r="D42" s="89">
        <v>224506286</v>
      </c>
      <c r="E42" s="133"/>
      <c r="F42" s="92">
        <v>-240317870</v>
      </c>
      <c r="G42" s="133"/>
      <c r="H42" s="89">
        <v>0</v>
      </c>
      <c r="I42" s="133"/>
      <c r="J42" s="92">
        <f t="shared" si="4"/>
        <v>-15811584</v>
      </c>
      <c r="K42" s="133"/>
      <c r="L42" s="103">
        <f t="shared" si="0"/>
        <v>2.3151625503914556E-5</v>
      </c>
      <c r="M42" s="133"/>
      <c r="N42" s="89">
        <v>224506286</v>
      </c>
      <c r="O42" s="133"/>
      <c r="P42" s="167">
        <v>-690374125</v>
      </c>
      <c r="Q42" s="167"/>
      <c r="R42" s="133"/>
      <c r="S42" s="89">
        <v>0</v>
      </c>
      <c r="T42" s="133"/>
      <c r="U42" s="92">
        <f t="shared" si="5"/>
        <v>-465867839</v>
      </c>
      <c r="V42" s="133"/>
      <c r="W42" s="103">
        <f t="shared" si="1"/>
        <v>3.870985911229189E-4</v>
      </c>
      <c r="Z42" s="132">
        <f t="shared" si="2"/>
        <v>465867839</v>
      </c>
      <c r="AA42" s="135"/>
      <c r="AB42" s="132">
        <f t="shared" si="3"/>
        <v>15811584</v>
      </c>
    </row>
    <row r="43" spans="1:28" ht="18" customHeight="1" x14ac:dyDescent="0.4">
      <c r="A43" s="166" t="s">
        <v>33</v>
      </c>
      <c r="B43" s="166"/>
      <c r="C43" s="50"/>
      <c r="D43" s="65">
        <v>0</v>
      </c>
      <c r="E43" s="133"/>
      <c r="F43" s="93">
        <v>-8613908751</v>
      </c>
      <c r="G43" s="133"/>
      <c r="H43" s="65">
        <v>0</v>
      </c>
      <c r="I43" s="133"/>
      <c r="J43" s="92">
        <f t="shared" si="4"/>
        <v>-8613908751</v>
      </c>
      <c r="K43" s="133"/>
      <c r="L43" s="103">
        <f t="shared" si="0"/>
        <v>1.2612650922769305E-2</v>
      </c>
      <c r="M43" s="133"/>
      <c r="N43" s="65">
        <v>0</v>
      </c>
      <c r="O43" s="133"/>
      <c r="P43" s="167">
        <v>-8613908751</v>
      </c>
      <c r="Q43" s="168"/>
      <c r="R43" s="133"/>
      <c r="S43" s="65">
        <v>0</v>
      </c>
      <c r="T43" s="133"/>
      <c r="U43" s="92">
        <f t="shared" si="5"/>
        <v>-8613908751</v>
      </c>
      <c r="V43" s="133"/>
      <c r="W43" s="103">
        <f t="shared" si="1"/>
        <v>7.1574632598183753E-3</v>
      </c>
      <c r="Z43" s="132">
        <f t="shared" si="2"/>
        <v>8613908751</v>
      </c>
      <c r="AA43" s="135"/>
      <c r="AB43" s="132">
        <f t="shared" si="3"/>
        <v>8613908751</v>
      </c>
    </row>
    <row r="44" spans="1:28" ht="18" customHeight="1" thickBot="1" x14ac:dyDescent="0.45">
      <c r="A44" s="169" t="s">
        <v>35</v>
      </c>
      <c r="B44" s="169"/>
      <c r="C44" s="50"/>
      <c r="D44" s="58">
        <f>SUM(D12:D43)</f>
        <v>28199913547</v>
      </c>
      <c r="E44" s="133"/>
      <c r="F44" s="58">
        <f>SUM(F12:F43)</f>
        <v>-643803473895</v>
      </c>
      <c r="G44" s="133"/>
      <c r="H44" s="58">
        <f>SUM(H12:H43)</f>
        <v>44609869100</v>
      </c>
      <c r="I44" s="133"/>
      <c r="J44" s="58">
        <f>SUM(J12:J43)</f>
        <v>-570993691248</v>
      </c>
      <c r="K44" s="133"/>
      <c r="L44" s="134">
        <f>SUM(L12:L43)</f>
        <v>1</v>
      </c>
      <c r="M44" s="133"/>
      <c r="N44" s="58">
        <f>SUM(N12:N43)</f>
        <v>36977147695</v>
      </c>
      <c r="O44" s="133"/>
      <c r="P44" s="133"/>
      <c r="Q44" s="58">
        <f>SUM(P12:Q43)</f>
        <v>780946847742</v>
      </c>
      <c r="R44" s="133"/>
      <c r="S44" s="58">
        <f>SUM(S12:S43)</f>
        <v>301740477753</v>
      </c>
      <c r="T44" s="133"/>
      <c r="U44" s="58">
        <f>SUM(U12:U43)</f>
        <v>1119664473190</v>
      </c>
      <c r="V44" s="133"/>
      <c r="W44" s="134">
        <f>SUM(W12:W43)</f>
        <v>1</v>
      </c>
      <c r="Z44" s="132">
        <f>SUM(Z12:Z43)</f>
        <v>1203486268572</v>
      </c>
      <c r="AA44" s="135"/>
      <c r="AB44" s="132">
        <f>SUM(AB12:AB43)</f>
        <v>682957833666</v>
      </c>
    </row>
    <row r="45" spans="1:28" ht="18" customHeight="1" thickTop="1" x14ac:dyDescent="0.4"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95"/>
      <c r="Z45" s="132"/>
      <c r="AA45" s="135"/>
      <c r="AB45" s="136"/>
    </row>
    <row r="46" spans="1:28" x14ac:dyDescent="0.4">
      <c r="D46" s="92"/>
      <c r="E46" s="126"/>
      <c r="F46" s="92"/>
      <c r="G46" s="89"/>
      <c r="H46" s="89"/>
      <c r="I46" s="89"/>
      <c r="J46" s="89"/>
      <c r="K46" s="126"/>
      <c r="L46" s="92"/>
      <c r="M46" s="126"/>
      <c r="N46" s="89"/>
      <c r="O46" s="126"/>
      <c r="P46" s="126"/>
      <c r="Q46" s="89"/>
      <c r="R46" s="126"/>
      <c r="S46" s="89"/>
      <c r="T46" s="126"/>
      <c r="U46" s="126"/>
      <c r="V46" s="126"/>
      <c r="W46" s="95"/>
      <c r="Z46" s="132"/>
      <c r="AA46" s="135"/>
      <c r="AB46" s="136"/>
    </row>
    <row r="47" spans="1:28" x14ac:dyDescent="0.4">
      <c r="D47" s="126"/>
      <c r="E47" s="126"/>
      <c r="F47" s="126"/>
      <c r="G47" s="89"/>
      <c r="H47" s="89"/>
      <c r="I47" s="89"/>
      <c r="J47" s="89"/>
      <c r="K47" s="126"/>
      <c r="L47" s="126"/>
      <c r="M47" s="126"/>
      <c r="N47" s="89"/>
      <c r="O47" s="126"/>
      <c r="P47" s="126"/>
      <c r="Q47" s="89"/>
      <c r="R47" s="126"/>
      <c r="S47" s="89"/>
      <c r="T47" s="126"/>
      <c r="U47" s="126"/>
      <c r="V47" s="126"/>
      <c r="W47" s="95"/>
    </row>
    <row r="48" spans="1:28" x14ac:dyDescent="0.4">
      <c r="D48" s="89"/>
      <c r="E48" s="89"/>
      <c r="F48" s="89"/>
      <c r="G48" s="89"/>
      <c r="H48" s="89"/>
      <c r="I48" s="89"/>
      <c r="J48" s="89"/>
      <c r="K48" s="126"/>
      <c r="L48" s="126"/>
      <c r="M48" s="126"/>
      <c r="N48" s="89"/>
      <c r="O48" s="126"/>
      <c r="P48" s="126"/>
      <c r="Q48" s="89"/>
      <c r="R48" s="126"/>
      <c r="S48" s="126"/>
      <c r="T48" s="126"/>
      <c r="U48" s="126"/>
      <c r="V48" s="126"/>
      <c r="W48" s="95"/>
    </row>
    <row r="49" spans="4:23" x14ac:dyDescent="0.4">
      <c r="D49" s="89"/>
      <c r="E49" s="89"/>
      <c r="F49" s="89"/>
      <c r="G49" s="89"/>
      <c r="H49" s="89"/>
      <c r="I49" s="89"/>
      <c r="J49" s="89"/>
      <c r="K49" s="126"/>
      <c r="L49" s="126"/>
      <c r="M49" s="126"/>
      <c r="N49" s="126"/>
      <c r="O49" s="126"/>
      <c r="P49" s="126"/>
      <c r="Q49" s="92"/>
      <c r="R49" s="126"/>
      <c r="S49" s="126"/>
      <c r="T49" s="126"/>
      <c r="U49" s="126"/>
      <c r="V49" s="126"/>
      <c r="W49" s="95"/>
    </row>
    <row r="50" spans="4:23" x14ac:dyDescent="0.4">
      <c r="D50" s="89"/>
      <c r="E50" s="89"/>
      <c r="F50" s="89"/>
      <c r="G50" s="89"/>
      <c r="H50" s="89"/>
      <c r="I50" s="89"/>
      <c r="J50" s="89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95"/>
    </row>
    <row r="51" spans="4:23" x14ac:dyDescent="0.4">
      <c r="D51" s="89"/>
      <c r="E51" s="89"/>
      <c r="F51" s="89"/>
      <c r="G51" s="89"/>
      <c r="H51" s="89"/>
      <c r="I51" s="89"/>
      <c r="J51" s="89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95"/>
    </row>
    <row r="52" spans="4:23" x14ac:dyDescent="0.4"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95"/>
    </row>
    <row r="53" spans="4:23" x14ac:dyDescent="0.4"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95"/>
    </row>
    <row r="54" spans="4:23" x14ac:dyDescent="0.4"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95"/>
    </row>
    <row r="55" spans="4:23" x14ac:dyDescent="0.4"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95"/>
    </row>
    <row r="56" spans="4:23" x14ac:dyDescent="0.4"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95"/>
    </row>
  </sheetData>
  <mergeCells count="75">
    <mergeCell ref="A1:W1"/>
    <mergeCell ref="A2:W2"/>
    <mergeCell ref="A3:W3"/>
    <mergeCell ref="B8:W8"/>
    <mergeCell ref="D9:L9"/>
    <mergeCell ref="N9:W9"/>
    <mergeCell ref="J10:L10"/>
    <mergeCell ref="U10:W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3:B43"/>
    <mergeCell ref="P43:Q43"/>
    <mergeCell ref="A44:B44"/>
    <mergeCell ref="A40:B40"/>
    <mergeCell ref="P40:Q40"/>
    <mergeCell ref="A41:B41"/>
    <mergeCell ref="P41:Q41"/>
    <mergeCell ref="A42:B42"/>
    <mergeCell ref="P42:Q42"/>
  </mergeCells>
  <pageMargins left="0.39" right="0.39" top="0.39" bottom="0.39" header="0" footer="0"/>
  <pageSetup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</row>
    <row r="2" spans="1:22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</row>
    <row r="3" spans="1:22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</row>
    <row r="4" spans="1:22" ht="14.45" customHeight="1" x14ac:dyDescent="0.2"/>
    <row r="5" spans="1:22" ht="14.45" customHeight="1" x14ac:dyDescent="0.2">
      <c r="A5" s="2" t="s">
        <v>122</v>
      </c>
      <c r="B5" s="157" t="s">
        <v>123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1:22" ht="14.45" customHeight="1" x14ac:dyDescent="0.2">
      <c r="D6" s="153" t="s">
        <v>100</v>
      </c>
      <c r="E6" s="153"/>
      <c r="F6" s="153"/>
      <c r="G6" s="153"/>
      <c r="H6" s="153"/>
      <c r="I6" s="153"/>
      <c r="J6" s="153"/>
      <c r="K6" s="153"/>
      <c r="L6" s="153"/>
      <c r="N6" s="153" t="s">
        <v>101</v>
      </c>
      <c r="O6" s="153"/>
      <c r="P6" s="153"/>
      <c r="Q6" s="153"/>
      <c r="R6" s="153"/>
      <c r="S6" s="153"/>
      <c r="T6" s="153"/>
      <c r="U6" s="153"/>
      <c r="V6" s="153"/>
    </row>
    <row r="7" spans="1:22" ht="14.45" customHeight="1" x14ac:dyDescent="0.2">
      <c r="D7" s="4"/>
      <c r="E7" s="4"/>
      <c r="F7" s="4"/>
      <c r="G7" s="4"/>
      <c r="H7" s="4"/>
      <c r="I7" s="4"/>
      <c r="J7" s="156" t="s">
        <v>35</v>
      </c>
      <c r="K7" s="156"/>
      <c r="L7" s="156"/>
      <c r="N7" s="4"/>
      <c r="O7" s="4"/>
      <c r="P7" s="4"/>
      <c r="Q7" s="4"/>
      <c r="R7" s="4"/>
      <c r="S7" s="4"/>
      <c r="T7" s="156" t="s">
        <v>35</v>
      </c>
      <c r="U7" s="156"/>
      <c r="V7" s="156"/>
    </row>
    <row r="8" spans="1:22" ht="14.45" customHeight="1" x14ac:dyDescent="0.2">
      <c r="A8" s="153" t="s">
        <v>52</v>
      </c>
      <c r="B8" s="153"/>
      <c r="D8" s="3" t="s">
        <v>124</v>
      </c>
      <c r="F8" s="3" t="s">
        <v>104</v>
      </c>
      <c r="H8" s="3" t="s">
        <v>105</v>
      </c>
      <c r="J8" s="5" t="s">
        <v>75</v>
      </c>
      <c r="K8" s="4"/>
      <c r="L8" s="5" t="s">
        <v>90</v>
      </c>
      <c r="N8" s="3" t="s">
        <v>124</v>
      </c>
      <c r="P8" s="3" t="s">
        <v>104</v>
      </c>
      <c r="R8" s="3" t="s">
        <v>105</v>
      </c>
      <c r="T8" s="5" t="s">
        <v>75</v>
      </c>
      <c r="U8" s="4"/>
      <c r="V8" s="5" t="s">
        <v>90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1:18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</row>
    <row r="3" spans="1:18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45" customHeight="1" x14ac:dyDescent="0.2"/>
    <row r="5" spans="1:18" ht="14.45" customHeight="1" x14ac:dyDescent="0.2">
      <c r="A5" s="2" t="s">
        <v>125</v>
      </c>
      <c r="B5" s="157" t="s">
        <v>126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</row>
    <row r="6" spans="1:18" ht="14.45" customHeight="1" x14ac:dyDescent="0.2">
      <c r="D6" s="153" t="s">
        <v>100</v>
      </c>
      <c r="E6" s="153"/>
      <c r="F6" s="153"/>
      <c r="G6" s="153"/>
      <c r="H6" s="153"/>
      <c r="I6" s="153"/>
      <c r="J6" s="153"/>
      <c r="L6" s="153" t="s">
        <v>101</v>
      </c>
      <c r="M6" s="153"/>
      <c r="N6" s="153"/>
      <c r="O6" s="153"/>
      <c r="P6" s="153"/>
      <c r="Q6" s="153"/>
      <c r="R6" s="153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153" t="s">
        <v>127</v>
      </c>
      <c r="B8" s="153"/>
      <c r="D8" s="3" t="s">
        <v>128</v>
      </c>
      <c r="F8" s="3" t="s">
        <v>104</v>
      </c>
      <c r="H8" s="3" t="s">
        <v>105</v>
      </c>
      <c r="J8" s="3" t="s">
        <v>35</v>
      </c>
      <c r="L8" s="3" t="s">
        <v>128</v>
      </c>
      <c r="N8" s="3" t="s">
        <v>104</v>
      </c>
      <c r="P8" s="3" t="s">
        <v>105</v>
      </c>
      <c r="R8" s="3" t="s">
        <v>35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7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ht="14.45" customHeight="1" x14ac:dyDescent="0.2"/>
    <row r="5" spans="1:17" ht="14.45" customHeight="1" x14ac:dyDescent="0.2">
      <c r="A5" s="2" t="s">
        <v>129</v>
      </c>
      <c r="B5" s="157" t="s">
        <v>130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1:17" ht="29.1" customHeight="1" x14ac:dyDescent="0.2">
      <c r="M6" s="179" t="s">
        <v>131</v>
      </c>
      <c r="Q6" s="179" t="s">
        <v>132</v>
      </c>
    </row>
    <row r="7" spans="1:17" ht="14.45" customHeight="1" x14ac:dyDescent="0.2">
      <c r="A7" s="153" t="s">
        <v>133</v>
      </c>
      <c r="B7" s="153"/>
      <c r="D7" s="3" t="s">
        <v>134</v>
      </c>
      <c r="F7" s="3" t="s">
        <v>135</v>
      </c>
      <c r="H7" s="3" t="s">
        <v>46</v>
      </c>
      <c r="J7" s="153" t="s">
        <v>136</v>
      </c>
      <c r="K7" s="153"/>
      <c r="M7" s="179"/>
      <c r="O7" s="3" t="s">
        <v>137</v>
      </c>
      <c r="Q7" s="179"/>
    </row>
    <row r="8" spans="1:17" ht="14.45" customHeight="1" x14ac:dyDescent="0.2">
      <c r="A8" s="156" t="s">
        <v>138</v>
      </c>
      <c r="B8" s="180"/>
      <c r="D8" s="156" t="s">
        <v>139</v>
      </c>
      <c r="F8" s="5" t="s">
        <v>140</v>
      </c>
      <c r="H8" s="4"/>
      <c r="J8" s="4"/>
      <c r="K8" s="4"/>
      <c r="M8" s="4"/>
      <c r="O8" s="4"/>
      <c r="Q8" s="4"/>
    </row>
    <row r="9" spans="1:17" ht="14.45" customHeight="1" x14ac:dyDescent="0.2">
      <c r="A9" s="153"/>
      <c r="B9" s="153"/>
      <c r="D9" s="153"/>
      <c r="F9" s="5" t="s">
        <v>141</v>
      </c>
    </row>
    <row r="10" spans="1:17" ht="14.45" customHeight="1" x14ac:dyDescent="0.2">
      <c r="A10" s="156" t="s">
        <v>138</v>
      </c>
      <c r="B10" s="180"/>
      <c r="D10" s="156" t="s">
        <v>142</v>
      </c>
      <c r="F10" s="5" t="s">
        <v>140</v>
      </c>
    </row>
    <row r="11" spans="1:17" ht="14.45" customHeight="1" x14ac:dyDescent="0.2">
      <c r="A11" s="153"/>
      <c r="B11" s="153"/>
      <c r="D11" s="153"/>
      <c r="F11" s="5" t="s">
        <v>143</v>
      </c>
    </row>
    <row r="12" spans="1:17" ht="65.45" customHeight="1" x14ac:dyDescent="0.2">
      <c r="A12" s="176" t="s">
        <v>144</v>
      </c>
      <c r="B12" s="176"/>
      <c r="D12" s="18" t="s">
        <v>145</v>
      </c>
      <c r="F12" s="5" t="s">
        <v>146</v>
      </c>
    </row>
    <row r="13" spans="1:17" ht="14.45" customHeight="1" x14ac:dyDescent="0.2">
      <c r="A13" s="176" t="s">
        <v>147</v>
      </c>
      <c r="B13" s="177"/>
      <c r="D13" s="176" t="s">
        <v>147</v>
      </c>
      <c r="F13" s="5" t="s">
        <v>148</v>
      </c>
    </row>
    <row r="14" spans="1:17" ht="14.45" customHeight="1" x14ac:dyDescent="0.2">
      <c r="A14" s="178"/>
      <c r="B14" s="178"/>
      <c r="D14" s="178"/>
      <c r="F14" s="5" t="s">
        <v>149</v>
      </c>
    </row>
    <row r="15" spans="1:17" ht="14.45" customHeight="1" x14ac:dyDescent="0.2">
      <c r="A15" s="178"/>
      <c r="B15" s="178"/>
      <c r="D15" s="178"/>
      <c r="F15" s="5" t="s">
        <v>150</v>
      </c>
    </row>
    <row r="16" spans="1:17" ht="14.45" customHeight="1" x14ac:dyDescent="0.2">
      <c r="A16" s="179"/>
      <c r="B16" s="179"/>
      <c r="D16" s="179"/>
      <c r="F16" s="5" t="s">
        <v>151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153" t="s">
        <v>152</v>
      </c>
      <c r="B18" s="153"/>
      <c r="C18" s="153"/>
      <c r="D18" s="153"/>
      <c r="E18" s="153"/>
      <c r="F18" s="153"/>
      <c r="G18" s="153"/>
      <c r="H18" s="153"/>
      <c r="I18" s="153"/>
      <c r="J18" s="153"/>
    </row>
    <row r="19" spans="1:10" ht="14.4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F26" sqref="F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0" ht="14.45" customHeight="1" x14ac:dyDescent="0.2"/>
    <row r="5" spans="1:10" ht="14.45" customHeight="1" x14ac:dyDescent="0.2">
      <c r="A5" s="2" t="s">
        <v>153</v>
      </c>
      <c r="B5" s="157" t="s">
        <v>154</v>
      </c>
      <c r="C5" s="157"/>
      <c r="D5" s="157"/>
      <c r="E5" s="157"/>
      <c r="F5" s="157"/>
      <c r="G5" s="157"/>
      <c r="H5" s="157"/>
      <c r="I5" s="157"/>
      <c r="J5" s="157"/>
    </row>
    <row r="6" spans="1:10" ht="14.45" customHeight="1" x14ac:dyDescent="0.2">
      <c r="D6" s="153" t="s">
        <v>100</v>
      </c>
      <c r="E6" s="153"/>
      <c r="F6" s="153"/>
      <c r="H6" s="153" t="s">
        <v>101</v>
      </c>
      <c r="I6" s="153"/>
      <c r="J6" s="153"/>
    </row>
    <row r="7" spans="1:10" ht="36.4" customHeight="1" x14ac:dyDescent="0.2">
      <c r="A7" s="153" t="s">
        <v>155</v>
      </c>
      <c r="B7" s="153"/>
      <c r="D7" s="18" t="s">
        <v>156</v>
      </c>
      <c r="E7" s="4"/>
      <c r="F7" s="18" t="s">
        <v>157</v>
      </c>
      <c r="H7" s="18" t="s">
        <v>156</v>
      </c>
      <c r="I7" s="4"/>
      <c r="J7" s="18" t="s">
        <v>157</v>
      </c>
    </row>
    <row r="8" spans="1:10" ht="21.75" customHeight="1" x14ac:dyDescent="0.2">
      <c r="A8" s="182" t="s">
        <v>78</v>
      </c>
      <c r="B8" s="182"/>
      <c r="D8" s="7">
        <v>2251</v>
      </c>
      <c r="F8" s="8"/>
      <c r="H8" s="7">
        <v>22727865</v>
      </c>
      <c r="J8" s="8"/>
    </row>
    <row r="9" spans="1:10" ht="21.75" customHeight="1" x14ac:dyDescent="0.2">
      <c r="A9" s="183" t="s">
        <v>80</v>
      </c>
      <c r="B9" s="183"/>
      <c r="D9" s="10">
        <v>371820</v>
      </c>
      <c r="F9" s="11"/>
      <c r="H9" s="10">
        <v>2195664</v>
      </c>
      <c r="J9" s="11"/>
    </row>
    <row r="10" spans="1:10" ht="21.75" customHeight="1" x14ac:dyDescent="0.2">
      <c r="A10" s="183" t="s">
        <v>82</v>
      </c>
      <c r="B10" s="183"/>
      <c r="D10" s="10">
        <v>2605</v>
      </c>
      <c r="F10" s="11"/>
      <c r="H10" s="10">
        <v>649613431</v>
      </c>
      <c r="J10" s="11"/>
    </row>
    <row r="11" spans="1:10" ht="21.75" customHeight="1" x14ac:dyDescent="0.2">
      <c r="A11" s="183" t="s">
        <v>84</v>
      </c>
      <c r="B11" s="183"/>
      <c r="D11" s="10">
        <v>1929643820</v>
      </c>
      <c r="F11" s="11"/>
      <c r="H11" s="10">
        <v>1929643820</v>
      </c>
      <c r="J11" s="11"/>
    </row>
    <row r="12" spans="1:10" ht="21.75" customHeight="1" x14ac:dyDescent="0.2">
      <c r="A12" s="181" t="s">
        <v>84</v>
      </c>
      <c r="B12" s="181"/>
      <c r="D12" s="13">
        <v>2073008208</v>
      </c>
      <c r="F12" s="14"/>
      <c r="H12" s="13">
        <v>2073008208</v>
      </c>
      <c r="J12" s="14"/>
    </row>
    <row r="13" spans="1:10" ht="21.75" customHeight="1" thickBot="1" x14ac:dyDescent="0.25">
      <c r="A13" s="152" t="s">
        <v>35</v>
      </c>
      <c r="B13" s="152"/>
      <c r="D13" s="16">
        <f>SUM(D8:D12)</f>
        <v>4003028704</v>
      </c>
      <c r="E13" s="16">
        <f t="shared" ref="E13:H13" si="0">SUM(E8:E12)</f>
        <v>0</v>
      </c>
      <c r="F13" s="16">
        <f t="shared" si="0"/>
        <v>0</v>
      </c>
      <c r="G13" s="16">
        <f t="shared" si="0"/>
        <v>0</v>
      </c>
      <c r="H13" s="16">
        <f t="shared" si="0"/>
        <v>4677188988</v>
      </c>
      <c r="J13" s="16"/>
    </row>
    <row r="14" spans="1:10" ht="13.5" thickTop="1" x14ac:dyDescent="0.2"/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995F-8A22-4EB5-B148-E0248F5EE08D}">
  <sheetPr>
    <pageSetUpPr fitToPage="1"/>
  </sheetPr>
  <dimension ref="A1:X26"/>
  <sheetViews>
    <sheetView rightToLeft="1" view="pageBreakPreview" zoomScale="60" zoomScaleNormal="85" workbookViewId="0">
      <selection activeCell="A9" sqref="A9:B9"/>
    </sheetView>
  </sheetViews>
  <sheetFormatPr defaultRowHeight="15.75" x14ac:dyDescent="0.4"/>
  <cols>
    <col min="1" max="1" width="10.5703125" style="110" customWidth="1"/>
    <col min="2" max="2" width="48.7109375" style="110" customWidth="1"/>
    <col min="3" max="3" width="1.28515625" style="110" customWidth="1"/>
    <col min="4" max="4" width="29.85546875" style="110" customWidth="1"/>
    <col min="5" max="5" width="1.28515625" style="110" customWidth="1"/>
    <col min="6" max="6" width="29.140625" style="110" customWidth="1"/>
    <col min="7" max="7" width="1.28515625" style="110" customWidth="1"/>
    <col min="8" max="8" width="29.140625" style="110" customWidth="1"/>
    <col min="9" max="9" width="1.28515625" style="110" customWidth="1"/>
    <col min="10" max="10" width="28.28515625" style="110" customWidth="1"/>
    <col min="11" max="11" width="0.28515625" style="110" customWidth="1"/>
    <col min="12" max="14" width="9.140625" style="110"/>
    <col min="15" max="15" width="14.85546875" style="110" bestFit="1" customWidth="1"/>
    <col min="16" max="16" width="15.85546875" style="110" customWidth="1"/>
    <col min="17" max="17" width="24.140625" style="110" customWidth="1"/>
    <col min="18" max="18" width="15" style="110" bestFit="1" customWidth="1"/>
    <col min="19" max="16384" width="9.140625" style="110"/>
  </cols>
  <sheetData>
    <row r="1" spans="1:24" ht="29.1" customHeight="1" x14ac:dyDescent="0.4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24" ht="21.75" customHeight="1" x14ac:dyDescent="0.4">
      <c r="A2" s="163" t="s">
        <v>204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24" ht="21.75" customHeight="1" x14ac:dyDescent="0.4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24" ht="14.45" customHeight="1" x14ac:dyDescent="0.4"/>
    <row r="5" spans="1:24" ht="14.45" customHeight="1" x14ac:dyDescent="0.4"/>
    <row r="6" spans="1:24" ht="14.45" customHeight="1" x14ac:dyDescent="0.4"/>
    <row r="7" spans="1:24" ht="33.75" customHeight="1" x14ac:dyDescent="0.4">
      <c r="A7" s="119" t="s">
        <v>94</v>
      </c>
      <c r="B7" s="164" t="s">
        <v>154</v>
      </c>
      <c r="C7" s="164"/>
      <c r="D7" s="164"/>
      <c r="E7" s="164"/>
      <c r="F7" s="164"/>
      <c r="G7" s="164"/>
      <c r="H7" s="164"/>
      <c r="I7" s="164"/>
      <c r="J7" s="164"/>
    </row>
    <row r="8" spans="1:24" ht="33.75" customHeight="1" x14ac:dyDescent="0.4">
      <c r="D8" s="160" t="s">
        <v>100</v>
      </c>
      <c r="E8" s="160"/>
      <c r="F8" s="160"/>
      <c r="H8" s="160" t="s">
        <v>101</v>
      </c>
      <c r="I8" s="160"/>
      <c r="J8" s="160"/>
    </row>
    <row r="9" spans="1:24" ht="33.75" customHeight="1" x14ac:dyDescent="0.4">
      <c r="A9" s="160" t="s">
        <v>155</v>
      </c>
      <c r="B9" s="160"/>
      <c r="D9" s="107" t="s">
        <v>156</v>
      </c>
      <c r="E9" s="112"/>
      <c r="F9" s="107" t="s">
        <v>157</v>
      </c>
      <c r="G9" s="113"/>
      <c r="H9" s="107" t="s">
        <v>156</v>
      </c>
      <c r="I9" s="112"/>
      <c r="J9" s="107" t="s">
        <v>157</v>
      </c>
    </row>
    <row r="10" spans="1:24" ht="25.5" customHeight="1" x14ac:dyDescent="0.4">
      <c r="A10" s="161" t="s">
        <v>202</v>
      </c>
      <c r="B10" s="161"/>
      <c r="C10" s="114"/>
      <c r="D10" s="115">
        <v>4003028704</v>
      </c>
      <c r="E10" s="115"/>
      <c r="F10" s="116">
        <f>D10/R14</f>
        <v>7.0203163668183438E-2</v>
      </c>
      <c r="G10" s="115"/>
      <c r="H10" s="115">
        <v>4677188988</v>
      </c>
      <c r="I10" s="115"/>
      <c r="J10" s="117">
        <f>H10/R19</f>
        <v>7.1829903929826644</v>
      </c>
      <c r="Q10" s="108"/>
    </row>
    <row r="11" spans="1:24" ht="33.75" customHeight="1" thickBot="1" x14ac:dyDescent="0.45">
      <c r="A11" s="162" t="s">
        <v>35</v>
      </c>
      <c r="B11" s="162"/>
      <c r="C11" s="114"/>
      <c r="D11" s="83">
        <f>SUM(D10)</f>
        <v>4003028704</v>
      </c>
      <c r="E11" s="114"/>
      <c r="F11" s="118">
        <f>SUM(F10)</f>
        <v>7.0203163668183438E-2</v>
      </c>
      <c r="G11" s="114"/>
      <c r="H11" s="83">
        <f>SUM(H10:H10)</f>
        <v>4677188988</v>
      </c>
      <c r="I11" s="114"/>
      <c r="J11" s="137">
        <f>SUM(J10:J10)</f>
        <v>7.1829903929826644</v>
      </c>
    </row>
    <row r="12" spans="1:24" ht="33.75" customHeight="1" thickTop="1" x14ac:dyDescent="0.4">
      <c r="A12" s="86"/>
      <c r="B12" s="86"/>
      <c r="J12" s="138"/>
      <c r="K12" s="138"/>
      <c r="L12" s="138"/>
      <c r="M12" s="138"/>
      <c r="N12" s="138"/>
      <c r="O12" s="184" t="s">
        <v>205</v>
      </c>
      <c r="P12" s="139" t="s">
        <v>206</v>
      </c>
      <c r="Q12" s="139" t="s">
        <v>207</v>
      </c>
      <c r="R12" s="140">
        <f>'سپرده '!D9</f>
        <v>113690234195</v>
      </c>
      <c r="S12" s="138"/>
      <c r="T12" s="138"/>
      <c r="U12" s="138"/>
      <c r="V12" s="138"/>
      <c r="W12" s="138"/>
      <c r="X12" s="138"/>
    </row>
    <row r="13" spans="1:24" ht="33.75" customHeight="1" x14ac:dyDescent="0.4">
      <c r="J13" s="138"/>
      <c r="K13" s="138"/>
      <c r="L13" s="138"/>
      <c r="M13" s="138"/>
      <c r="N13" s="138"/>
      <c r="O13" s="184"/>
      <c r="P13" s="139" t="s">
        <v>208</v>
      </c>
      <c r="Q13" s="140" t="s">
        <v>209</v>
      </c>
      <c r="R13" s="140">
        <f>'سپرده '!J9</f>
        <v>351028188</v>
      </c>
      <c r="S13" s="138"/>
      <c r="T13" s="138"/>
      <c r="U13" s="138"/>
      <c r="V13" s="138"/>
      <c r="W13" s="138"/>
      <c r="X13" s="138"/>
    </row>
    <row r="14" spans="1:24" ht="33.75" customHeight="1" x14ac:dyDescent="0.4">
      <c r="J14" s="138"/>
      <c r="K14" s="138"/>
      <c r="L14" s="138"/>
      <c r="M14" s="138"/>
      <c r="N14" s="138"/>
      <c r="O14" s="184"/>
      <c r="P14" s="139" t="s">
        <v>210</v>
      </c>
      <c r="Q14" s="139"/>
      <c r="R14" s="140">
        <f>(R12+R13)/2</f>
        <v>57020631191.5</v>
      </c>
      <c r="S14" s="138"/>
      <c r="T14" s="138"/>
      <c r="U14" s="138"/>
      <c r="V14" s="138"/>
      <c r="W14" s="138"/>
      <c r="X14" s="138"/>
    </row>
    <row r="15" spans="1:24" ht="33.75" customHeight="1" x14ac:dyDescent="0.4">
      <c r="J15" s="138"/>
      <c r="K15" s="138"/>
      <c r="L15" s="138"/>
      <c r="M15" s="138"/>
      <c r="N15" s="138"/>
      <c r="O15" s="138"/>
      <c r="P15" s="138"/>
      <c r="Q15" s="140"/>
      <c r="R15" s="139"/>
      <c r="S15" s="138"/>
      <c r="T15" s="138"/>
      <c r="U15" s="138"/>
      <c r="V15" s="138"/>
      <c r="W15" s="138"/>
      <c r="X15" s="138"/>
    </row>
    <row r="16" spans="1:24" ht="33.75" customHeight="1" x14ac:dyDescent="0.4">
      <c r="J16" s="138"/>
      <c r="K16" s="138"/>
      <c r="L16" s="138"/>
      <c r="M16" s="138"/>
      <c r="N16" s="138"/>
      <c r="O16" s="138"/>
      <c r="P16" s="139"/>
      <c r="Q16" s="140"/>
      <c r="R16" s="139"/>
      <c r="S16" s="138"/>
      <c r="T16" s="138"/>
      <c r="U16" s="138"/>
      <c r="V16" s="138"/>
      <c r="W16" s="138"/>
      <c r="X16" s="138"/>
    </row>
    <row r="17" spans="10:24" ht="33.75" customHeight="1" x14ac:dyDescent="0.4">
      <c r="J17" s="138"/>
      <c r="K17" s="138"/>
      <c r="L17" s="138"/>
      <c r="M17" s="138"/>
      <c r="N17" s="138"/>
      <c r="O17" s="138"/>
      <c r="P17" s="139"/>
      <c r="Q17" s="139"/>
      <c r="R17" s="140">
        <v>951267578</v>
      </c>
      <c r="S17" s="138"/>
      <c r="T17" s="138"/>
      <c r="U17" s="138"/>
      <c r="V17" s="138"/>
      <c r="W17" s="138"/>
      <c r="X17" s="138"/>
    </row>
    <row r="18" spans="10:24" ht="33.75" customHeight="1" x14ac:dyDescent="0.4">
      <c r="J18" s="138"/>
      <c r="K18" s="138"/>
      <c r="L18" s="138"/>
      <c r="M18" s="138"/>
      <c r="N18" s="138"/>
      <c r="O18" s="139" t="s">
        <v>101</v>
      </c>
      <c r="P18" s="139"/>
      <c r="Q18" s="139"/>
      <c r="R18" s="140">
        <f>R13</f>
        <v>351028188</v>
      </c>
      <c r="S18" s="138"/>
      <c r="T18" s="138"/>
      <c r="U18" s="138"/>
      <c r="V18" s="138"/>
      <c r="W18" s="138"/>
      <c r="X18" s="138"/>
    </row>
    <row r="19" spans="10:24" ht="19.5" x14ac:dyDescent="0.4">
      <c r="J19" s="138"/>
      <c r="K19" s="138"/>
      <c r="L19" s="138"/>
      <c r="M19" s="138"/>
      <c r="N19" s="138"/>
      <c r="O19" s="138"/>
      <c r="P19" s="139"/>
      <c r="Q19" s="140"/>
      <c r="R19" s="140">
        <f>(R17+R18)/2</f>
        <v>651147883</v>
      </c>
      <c r="S19" s="138"/>
      <c r="T19" s="138"/>
      <c r="U19" s="138"/>
      <c r="V19" s="138"/>
      <c r="W19" s="138"/>
      <c r="X19" s="138"/>
    </row>
    <row r="20" spans="10:24" x14ac:dyDescent="0.4"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</row>
    <row r="21" spans="10:24" x14ac:dyDescent="0.4"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</row>
    <row r="22" spans="10:24" x14ac:dyDescent="0.4">
      <c r="J22" s="138"/>
      <c r="K22" s="138"/>
      <c r="L22" s="138"/>
      <c r="M22" s="138"/>
      <c r="N22" s="138"/>
      <c r="O22" s="138"/>
      <c r="P22" s="138" t="s">
        <v>211</v>
      </c>
      <c r="Q22" s="138"/>
      <c r="R22" s="138"/>
      <c r="S22" s="138"/>
      <c r="T22" s="138"/>
      <c r="U22" s="138"/>
      <c r="V22" s="138"/>
      <c r="W22" s="138"/>
      <c r="X22" s="138"/>
    </row>
    <row r="23" spans="10:24" x14ac:dyDescent="0.4"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</row>
    <row r="24" spans="10:24" x14ac:dyDescent="0.4"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</row>
    <row r="25" spans="10:24" x14ac:dyDescent="0.4"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</row>
    <row r="26" spans="10:24" x14ac:dyDescent="0.4"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</row>
  </sheetData>
  <mergeCells count="10">
    <mergeCell ref="A9:B9"/>
    <mergeCell ref="A10:B10"/>
    <mergeCell ref="A11:B11"/>
    <mergeCell ref="O12:O14"/>
    <mergeCell ref="A1:J1"/>
    <mergeCell ref="A2:J2"/>
    <mergeCell ref="A3:J3"/>
    <mergeCell ref="B7:J7"/>
    <mergeCell ref="D8:F8"/>
    <mergeCell ref="H8:J8"/>
  </mergeCells>
  <pageMargins left="0.39" right="0.39" top="0.39" bottom="0.39" header="0" footer="0"/>
  <pageSetup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A7" sqref="A7:B7"/>
    </sheetView>
  </sheetViews>
  <sheetFormatPr defaultRowHeight="12.75" x14ac:dyDescent="0.2"/>
  <cols>
    <col min="1" max="1" width="5.140625" style="40" customWidth="1"/>
    <col min="2" max="2" width="41.5703125" style="40" customWidth="1"/>
    <col min="3" max="3" width="1.28515625" style="40" customWidth="1"/>
    <col min="4" max="4" width="19.42578125" style="40" customWidth="1"/>
    <col min="5" max="5" width="1.28515625" style="40" customWidth="1"/>
    <col min="6" max="6" width="19.42578125" style="40" customWidth="1"/>
    <col min="7" max="7" width="0.28515625" style="40" customWidth="1"/>
    <col min="8" max="16384" width="9.140625" style="40"/>
  </cols>
  <sheetData>
    <row r="1" spans="1:6" ht="29.1" customHeight="1" x14ac:dyDescent="0.2">
      <c r="A1" s="146" t="s">
        <v>0</v>
      </c>
      <c r="B1" s="146"/>
      <c r="C1" s="146"/>
      <c r="D1" s="146"/>
      <c r="E1" s="146"/>
      <c r="F1" s="146"/>
    </row>
    <row r="2" spans="1:6" ht="21.75" customHeight="1" x14ac:dyDescent="0.2">
      <c r="A2" s="146" t="s">
        <v>85</v>
      </c>
      <c r="B2" s="146"/>
      <c r="C2" s="146"/>
      <c r="D2" s="146"/>
      <c r="E2" s="146"/>
      <c r="F2" s="146"/>
    </row>
    <row r="3" spans="1:6" ht="32.25" customHeight="1" x14ac:dyDescent="0.2">
      <c r="A3" s="146" t="s">
        <v>2</v>
      </c>
      <c r="B3" s="146"/>
      <c r="C3" s="146"/>
      <c r="D3" s="146"/>
      <c r="E3" s="146"/>
      <c r="F3" s="146"/>
    </row>
    <row r="4" spans="1:6" ht="14.45" customHeight="1" x14ac:dyDescent="0.2"/>
    <row r="5" spans="1:6" ht="35.25" customHeight="1" x14ac:dyDescent="0.2">
      <c r="A5" s="141" t="s">
        <v>95</v>
      </c>
      <c r="B5" s="157" t="s">
        <v>97</v>
      </c>
      <c r="C5" s="157"/>
      <c r="D5" s="157"/>
      <c r="E5" s="157"/>
      <c r="F5" s="157"/>
    </row>
    <row r="6" spans="1:6" ht="35.25" customHeight="1" x14ac:dyDescent="0.2">
      <c r="A6" s="50"/>
      <c r="B6" s="50"/>
      <c r="C6" s="50"/>
      <c r="D6" s="3" t="s">
        <v>100</v>
      </c>
      <c r="E6" s="50"/>
      <c r="F6" s="3" t="s">
        <v>9</v>
      </c>
    </row>
    <row r="7" spans="1:6" ht="35.25" customHeight="1" x14ac:dyDescent="0.2">
      <c r="A7" s="153" t="s">
        <v>97</v>
      </c>
      <c r="B7" s="153"/>
      <c r="C7" s="50"/>
      <c r="D7" s="5" t="s">
        <v>75</v>
      </c>
      <c r="E7" s="50"/>
      <c r="F7" s="5" t="s">
        <v>75</v>
      </c>
    </row>
    <row r="8" spans="1:6" ht="35.25" customHeight="1" x14ac:dyDescent="0.2">
      <c r="A8" s="172" t="s">
        <v>97</v>
      </c>
      <c r="B8" s="172"/>
      <c r="C8" s="50"/>
      <c r="D8" s="52">
        <v>0</v>
      </c>
      <c r="E8" s="50"/>
      <c r="F8" s="52">
        <v>733717291</v>
      </c>
    </row>
    <row r="9" spans="1:6" ht="35.25" customHeight="1" x14ac:dyDescent="0.2">
      <c r="A9" s="166" t="s">
        <v>158</v>
      </c>
      <c r="B9" s="166"/>
      <c r="C9" s="50"/>
      <c r="D9" s="56">
        <v>537958484</v>
      </c>
      <c r="E9" s="50"/>
      <c r="F9" s="56">
        <v>1480267143</v>
      </c>
    </row>
    <row r="10" spans="1:6" ht="35.25" customHeight="1" x14ac:dyDescent="0.2">
      <c r="A10" s="169" t="s">
        <v>35</v>
      </c>
      <c r="B10" s="169"/>
      <c r="C10" s="50"/>
      <c r="D10" s="58">
        <f>SUM(D8:D9)</f>
        <v>537958484</v>
      </c>
      <c r="E10" s="50"/>
      <c r="F10" s="58">
        <f>SUM(F8:F9)</f>
        <v>2213984434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28"/>
  <sheetViews>
    <sheetView rightToLeft="1" view="pageBreakPreview" zoomScale="60" zoomScaleNormal="85" workbookViewId="0">
      <selection activeCell="A6" sqref="A6:A7"/>
    </sheetView>
  </sheetViews>
  <sheetFormatPr defaultRowHeight="12.75" x14ac:dyDescent="0.2"/>
  <cols>
    <col min="1" max="1" width="39" style="40" customWidth="1"/>
    <col min="2" max="2" width="1.28515625" style="40" customWidth="1"/>
    <col min="3" max="3" width="16.85546875" style="40" customWidth="1"/>
    <col min="4" max="4" width="1.28515625" style="40" customWidth="1"/>
    <col min="5" max="5" width="31.140625" style="40" customWidth="1"/>
    <col min="6" max="6" width="1.28515625" style="40" customWidth="1"/>
    <col min="7" max="7" width="25.42578125" style="40" customWidth="1"/>
    <col min="8" max="8" width="1.28515625" style="40" customWidth="1"/>
    <col min="9" max="9" width="23.140625" style="40" customWidth="1"/>
    <col min="10" max="10" width="1.28515625" style="40" customWidth="1"/>
    <col min="11" max="11" width="15.140625" style="40" bestFit="1" customWidth="1"/>
    <col min="12" max="12" width="1.28515625" style="40" customWidth="1"/>
    <col min="13" max="13" width="25.7109375" style="40" customWidth="1"/>
    <col min="14" max="14" width="1.28515625" style="40" customWidth="1"/>
    <col min="15" max="15" width="22.140625" style="40" customWidth="1"/>
    <col min="16" max="16" width="1.28515625" style="40" customWidth="1"/>
    <col min="17" max="17" width="15.140625" style="40" bestFit="1" customWidth="1"/>
    <col min="18" max="18" width="1.28515625" style="40" customWidth="1"/>
    <col min="19" max="19" width="22.28515625" style="40" customWidth="1"/>
    <col min="20" max="20" width="0.28515625" style="40" customWidth="1"/>
    <col min="21" max="16384" width="9.140625" style="40"/>
  </cols>
  <sheetData>
    <row r="1" spans="1:26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26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1:26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1:26" ht="14.45" customHeight="1" x14ac:dyDescent="0.2"/>
    <row r="5" spans="1:26" ht="31.5" customHeight="1" x14ac:dyDescent="0.2">
      <c r="A5" s="157" t="s">
        <v>103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</row>
    <row r="6" spans="1:26" ht="31.5" customHeight="1" x14ac:dyDescent="0.2">
      <c r="A6" s="153" t="s">
        <v>37</v>
      </c>
      <c r="C6" s="153" t="s">
        <v>159</v>
      </c>
      <c r="D6" s="153"/>
      <c r="E6" s="153"/>
      <c r="F6" s="153"/>
      <c r="G6" s="153"/>
      <c r="I6" s="153" t="s">
        <v>100</v>
      </c>
      <c r="J6" s="153"/>
      <c r="K6" s="153"/>
      <c r="L6" s="153"/>
      <c r="M6" s="153"/>
      <c r="O6" s="153" t="s">
        <v>101</v>
      </c>
      <c r="P6" s="153"/>
      <c r="Q6" s="153"/>
      <c r="R6" s="153"/>
      <c r="S6" s="153"/>
    </row>
    <row r="7" spans="1:26" ht="91.5" customHeight="1" x14ac:dyDescent="0.2">
      <c r="A7" s="153"/>
      <c r="C7" s="18" t="s">
        <v>160</v>
      </c>
      <c r="D7" s="44"/>
      <c r="E7" s="18" t="s">
        <v>161</v>
      </c>
      <c r="F7" s="44"/>
      <c r="G7" s="18" t="s">
        <v>162</v>
      </c>
      <c r="H7" s="43"/>
      <c r="I7" s="18" t="s">
        <v>163</v>
      </c>
      <c r="J7" s="44"/>
      <c r="K7" s="18" t="s">
        <v>164</v>
      </c>
      <c r="L7" s="44"/>
      <c r="M7" s="18" t="s">
        <v>165</v>
      </c>
      <c r="N7" s="43"/>
      <c r="O7" s="18" t="s">
        <v>163</v>
      </c>
      <c r="P7" s="44"/>
      <c r="Q7" s="18" t="s">
        <v>164</v>
      </c>
      <c r="R7" s="44"/>
      <c r="S7" s="18" t="s">
        <v>165</v>
      </c>
    </row>
    <row r="8" spans="1:26" ht="31.5" customHeight="1" x14ac:dyDescent="0.2">
      <c r="A8" s="23" t="s">
        <v>32</v>
      </c>
      <c r="C8" s="28" t="s">
        <v>9</v>
      </c>
      <c r="D8" s="43"/>
      <c r="E8" s="29">
        <v>100000000</v>
      </c>
      <c r="F8" s="43"/>
      <c r="G8" s="29">
        <v>250</v>
      </c>
      <c r="H8" s="43"/>
      <c r="I8" s="29">
        <v>25000000000</v>
      </c>
      <c r="J8" s="43"/>
      <c r="K8" s="29">
        <v>1825396825</v>
      </c>
      <c r="L8" s="43"/>
      <c r="M8" s="29">
        <f>I8-K8</f>
        <v>23174603175</v>
      </c>
      <c r="N8" s="43"/>
      <c r="O8" s="29">
        <v>25000000000</v>
      </c>
      <c r="P8" s="43"/>
      <c r="Q8" s="29">
        <v>1825396825</v>
      </c>
      <c r="R8" s="43"/>
      <c r="S8" s="69">
        <f>O8-Q8</f>
        <v>23174603175</v>
      </c>
    </row>
    <row r="9" spans="1:26" ht="31.5" customHeight="1" x14ac:dyDescent="0.2">
      <c r="A9" s="24" t="s">
        <v>116</v>
      </c>
      <c r="C9" s="30" t="s">
        <v>166</v>
      </c>
      <c r="D9" s="43"/>
      <c r="E9" s="31">
        <v>3400000</v>
      </c>
      <c r="F9" s="43"/>
      <c r="G9" s="31">
        <v>2360</v>
      </c>
      <c r="H9" s="43"/>
      <c r="I9" s="31">
        <v>0</v>
      </c>
      <c r="J9" s="43"/>
      <c r="K9" s="31">
        <v>0</v>
      </c>
      <c r="L9" s="43"/>
      <c r="M9" s="31">
        <f>I9-K9</f>
        <v>0</v>
      </c>
      <c r="N9" s="43"/>
      <c r="O9" s="31">
        <v>8024000000</v>
      </c>
      <c r="P9" s="43"/>
      <c r="Q9" s="31">
        <v>0</v>
      </c>
      <c r="R9" s="43"/>
      <c r="S9" s="70">
        <f>O9-Q9</f>
        <v>8024000000</v>
      </c>
    </row>
    <row r="10" spans="1:26" ht="31.5" customHeight="1" x14ac:dyDescent="0.2">
      <c r="A10" s="24" t="s">
        <v>29</v>
      </c>
      <c r="C10" s="30" t="s">
        <v>167</v>
      </c>
      <c r="D10" s="43"/>
      <c r="E10" s="31">
        <v>360000</v>
      </c>
      <c r="F10" s="43"/>
      <c r="G10" s="31">
        <v>1000</v>
      </c>
      <c r="H10" s="43"/>
      <c r="I10" s="31">
        <v>0</v>
      </c>
      <c r="J10" s="43"/>
      <c r="K10" s="31">
        <v>0</v>
      </c>
      <c r="L10" s="43"/>
      <c r="M10" s="70">
        <f t="shared" ref="M10:M16" si="0">I10-K10</f>
        <v>0</v>
      </c>
      <c r="N10" s="43"/>
      <c r="O10" s="31">
        <v>360000000</v>
      </c>
      <c r="P10" s="43"/>
      <c r="Q10" s="31">
        <v>6536651</v>
      </c>
      <c r="R10" s="43"/>
      <c r="S10" s="70">
        <f t="shared" ref="S10:S16" si="1">O10-Q10</f>
        <v>353463349</v>
      </c>
    </row>
    <row r="11" spans="1:26" ht="31.5" customHeight="1" x14ac:dyDescent="0.2">
      <c r="A11" s="24" t="s">
        <v>23</v>
      </c>
      <c r="C11" s="30" t="s">
        <v>168</v>
      </c>
      <c r="D11" s="43"/>
      <c r="E11" s="31">
        <v>1475169</v>
      </c>
      <c r="F11" s="43"/>
      <c r="G11" s="31">
        <v>271</v>
      </c>
      <c r="H11" s="43"/>
      <c r="I11" s="31">
        <v>0</v>
      </c>
      <c r="J11" s="43"/>
      <c r="K11" s="31">
        <v>0</v>
      </c>
      <c r="L11" s="43"/>
      <c r="M11" s="70">
        <f t="shared" si="0"/>
        <v>0</v>
      </c>
      <c r="N11" s="43"/>
      <c r="O11" s="31">
        <v>399770799</v>
      </c>
      <c r="P11" s="43"/>
      <c r="Q11" s="31">
        <v>0</v>
      </c>
      <c r="R11" s="43"/>
      <c r="S11" s="70">
        <f t="shared" si="1"/>
        <v>399770799</v>
      </c>
    </row>
    <row r="12" spans="1:26" ht="31.5" customHeight="1" x14ac:dyDescent="0.2">
      <c r="A12" s="24" t="s">
        <v>27</v>
      </c>
      <c r="C12" s="30" t="s">
        <v>169</v>
      </c>
      <c r="D12" s="43"/>
      <c r="E12" s="31">
        <v>257500</v>
      </c>
      <c r="F12" s="43"/>
      <c r="G12" s="31">
        <v>2050</v>
      </c>
      <c r="H12" s="43"/>
      <c r="I12" s="31">
        <v>527875000</v>
      </c>
      <c r="J12" s="43"/>
      <c r="K12" s="31">
        <v>33203947</v>
      </c>
      <c r="L12" s="43"/>
      <c r="M12" s="70">
        <f t="shared" si="0"/>
        <v>494671053</v>
      </c>
      <c r="N12" s="43"/>
      <c r="O12" s="31">
        <v>527875000</v>
      </c>
      <c r="P12" s="43"/>
      <c r="Q12" s="31">
        <v>33203947</v>
      </c>
      <c r="R12" s="43"/>
      <c r="S12" s="70">
        <f t="shared" si="1"/>
        <v>494671053</v>
      </c>
    </row>
    <row r="13" spans="1:26" ht="31.5" customHeight="1" x14ac:dyDescent="0.2">
      <c r="A13" s="24" t="s">
        <v>34</v>
      </c>
      <c r="C13" s="30" t="s">
        <v>9</v>
      </c>
      <c r="D13" s="43"/>
      <c r="E13" s="31">
        <v>2650000</v>
      </c>
      <c r="F13" s="43"/>
      <c r="G13" s="31">
        <v>1470</v>
      </c>
      <c r="H13" s="43"/>
      <c r="I13" s="31">
        <v>3895500000</v>
      </c>
      <c r="J13" s="43"/>
      <c r="K13" s="31">
        <v>123994695</v>
      </c>
      <c r="L13" s="43"/>
      <c r="M13" s="70">
        <f t="shared" si="0"/>
        <v>3771505305</v>
      </c>
      <c r="N13" s="43"/>
      <c r="O13" s="31">
        <v>3895500000</v>
      </c>
      <c r="P13" s="43"/>
      <c r="Q13" s="31">
        <v>123994695</v>
      </c>
      <c r="R13" s="43"/>
      <c r="S13" s="70">
        <f t="shared" si="1"/>
        <v>3771505305</v>
      </c>
    </row>
    <row r="14" spans="1:26" ht="31.5" customHeight="1" x14ac:dyDescent="0.2">
      <c r="A14" s="24" t="s">
        <v>28</v>
      </c>
      <c r="C14" s="30" t="s">
        <v>170</v>
      </c>
      <c r="D14" s="43"/>
      <c r="E14" s="31">
        <v>600000</v>
      </c>
      <c r="F14" s="43"/>
      <c r="G14" s="31">
        <v>500</v>
      </c>
      <c r="H14" s="43"/>
      <c r="I14" s="87">
        <v>300000000</v>
      </c>
      <c r="J14" s="124"/>
      <c r="K14" s="87">
        <v>23135272</v>
      </c>
      <c r="L14" s="124"/>
      <c r="M14" s="87">
        <f t="shared" si="0"/>
        <v>276864728</v>
      </c>
      <c r="N14" s="124"/>
      <c r="O14" s="87">
        <v>300000000</v>
      </c>
      <c r="P14" s="124"/>
      <c r="Q14" s="87">
        <v>23135272</v>
      </c>
      <c r="R14" s="124"/>
      <c r="S14" s="87">
        <f t="shared" si="1"/>
        <v>276864728</v>
      </c>
      <c r="T14" s="126"/>
      <c r="U14" s="126"/>
      <c r="V14" s="126"/>
      <c r="W14" s="126"/>
      <c r="X14" s="126"/>
      <c r="Y14" s="126"/>
      <c r="Z14" s="126"/>
    </row>
    <row r="15" spans="1:26" ht="31.5" customHeight="1" x14ac:dyDescent="0.2">
      <c r="A15" s="24" t="s">
        <v>30</v>
      </c>
      <c r="C15" s="30" t="s">
        <v>171</v>
      </c>
      <c r="D15" s="43"/>
      <c r="E15" s="31">
        <v>219000</v>
      </c>
      <c r="F15" s="43"/>
      <c r="G15" s="31">
        <v>1177</v>
      </c>
      <c r="H15" s="43"/>
      <c r="I15" s="87">
        <v>257763000</v>
      </c>
      <c r="J15" s="124"/>
      <c r="K15" s="87">
        <v>0</v>
      </c>
      <c r="L15" s="124"/>
      <c r="M15" s="87">
        <f t="shared" si="0"/>
        <v>257763000</v>
      </c>
      <c r="N15" s="124"/>
      <c r="O15" s="87">
        <v>257763000</v>
      </c>
      <c r="P15" s="124"/>
      <c r="Q15" s="87">
        <v>0</v>
      </c>
      <c r="R15" s="124"/>
      <c r="S15" s="87">
        <f t="shared" si="1"/>
        <v>257763000</v>
      </c>
      <c r="T15" s="126"/>
      <c r="U15" s="126"/>
      <c r="V15" s="126"/>
      <c r="W15" s="126"/>
      <c r="X15" s="126"/>
      <c r="Y15" s="126"/>
      <c r="Z15" s="126"/>
    </row>
    <row r="16" spans="1:26" ht="31.5" customHeight="1" x14ac:dyDescent="0.2">
      <c r="A16" s="25" t="s">
        <v>24</v>
      </c>
      <c r="C16" s="60" t="s">
        <v>9</v>
      </c>
      <c r="D16" s="43"/>
      <c r="E16" s="39">
        <v>585000</v>
      </c>
      <c r="F16" s="43"/>
      <c r="G16" s="39">
        <v>414</v>
      </c>
      <c r="H16" s="43"/>
      <c r="I16" s="88">
        <v>242190000</v>
      </c>
      <c r="J16" s="124"/>
      <c r="K16" s="88">
        <v>17683714</v>
      </c>
      <c r="L16" s="124"/>
      <c r="M16" s="87">
        <f t="shared" si="0"/>
        <v>224506286</v>
      </c>
      <c r="N16" s="124"/>
      <c r="O16" s="88">
        <v>242190000</v>
      </c>
      <c r="P16" s="124"/>
      <c r="Q16" s="88">
        <v>17683714</v>
      </c>
      <c r="R16" s="124"/>
      <c r="S16" s="87">
        <f t="shared" si="1"/>
        <v>224506286</v>
      </c>
      <c r="T16" s="126"/>
      <c r="U16" s="126"/>
      <c r="V16" s="126"/>
      <c r="W16" s="126"/>
      <c r="X16" s="126"/>
      <c r="Y16" s="126"/>
      <c r="Z16" s="126"/>
    </row>
    <row r="17" spans="1:26" ht="31.5" customHeight="1" x14ac:dyDescent="0.2">
      <c r="A17" s="15" t="s">
        <v>35</v>
      </c>
      <c r="C17" s="39"/>
      <c r="D17" s="61"/>
      <c r="E17" s="39"/>
      <c r="F17" s="61"/>
      <c r="G17" s="39"/>
      <c r="H17" s="43"/>
      <c r="I17" s="32">
        <f>SUM(I8:I16)</f>
        <v>30223328000</v>
      </c>
      <c r="J17" s="124"/>
      <c r="K17" s="32">
        <f>SUM(K8:K16)</f>
        <v>2023414453</v>
      </c>
      <c r="L17" s="124"/>
      <c r="M17" s="32">
        <f>SUM(M8:M16)</f>
        <v>28199913547</v>
      </c>
      <c r="N17" s="124"/>
      <c r="O17" s="32">
        <f>SUM(O8:O16)</f>
        <v>39007098799</v>
      </c>
      <c r="P17" s="124"/>
      <c r="Q17" s="32">
        <f>SUM(Q8:Q16)</f>
        <v>2029951104</v>
      </c>
      <c r="R17" s="124"/>
      <c r="S17" s="32">
        <f>SUM(S8:S16)</f>
        <v>36977147695</v>
      </c>
      <c r="T17" s="126"/>
      <c r="U17" s="126"/>
      <c r="V17" s="126"/>
      <c r="W17" s="126"/>
      <c r="X17" s="126"/>
      <c r="Y17" s="126"/>
      <c r="Z17" s="126"/>
    </row>
    <row r="18" spans="1:26" ht="13.5" thickTop="1" x14ac:dyDescent="0.2"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</row>
    <row r="19" spans="1:26" ht="21" x14ac:dyDescent="0.2">
      <c r="I19" s="87"/>
      <c r="J19" s="87"/>
      <c r="K19" s="87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</row>
    <row r="20" spans="1:26" ht="21" x14ac:dyDescent="0.2">
      <c r="I20" s="87"/>
      <c r="J20" s="87"/>
      <c r="K20" s="87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</row>
    <row r="21" spans="1:26" ht="21" x14ac:dyDescent="0.2">
      <c r="I21" s="148"/>
      <c r="J21" s="148"/>
      <c r="K21" s="148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</row>
    <row r="22" spans="1:26" ht="21" x14ac:dyDescent="0.2">
      <c r="I22" s="87"/>
      <c r="J22" s="87"/>
      <c r="K22" s="87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</row>
    <row r="23" spans="1:26" ht="21" x14ac:dyDescent="0.2">
      <c r="I23" s="87"/>
      <c r="J23" s="87"/>
      <c r="K23" s="87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</row>
    <row r="24" spans="1:26" ht="21" x14ac:dyDescent="0.2">
      <c r="I24" s="87"/>
      <c r="J24" s="87"/>
      <c r="K24" s="87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</row>
    <row r="25" spans="1:26" x14ac:dyDescent="0.2"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</row>
    <row r="26" spans="1:26" x14ac:dyDescent="0.2"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</row>
    <row r="27" spans="1:26" x14ac:dyDescent="0.2"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  <row r="28" spans="1:26" x14ac:dyDescent="0.2"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</sheetData>
  <mergeCells count="9">
    <mergeCell ref="I21:K21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4.45" customHeight="1" x14ac:dyDescent="0.2"/>
    <row r="5" spans="1:11" ht="14.45" customHeight="1" x14ac:dyDescent="0.2">
      <c r="A5" s="157" t="s">
        <v>124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1" ht="14.45" customHeight="1" x14ac:dyDescent="0.2">
      <c r="I6" s="3" t="s">
        <v>100</v>
      </c>
      <c r="K6" s="3" t="s">
        <v>101</v>
      </c>
    </row>
    <row r="7" spans="1:11" ht="29.1" customHeight="1" x14ac:dyDescent="0.2">
      <c r="A7" s="3" t="s">
        <v>172</v>
      </c>
      <c r="C7" s="17" t="s">
        <v>173</v>
      </c>
      <c r="E7" s="17" t="s">
        <v>174</v>
      </c>
      <c r="G7" s="17" t="s">
        <v>175</v>
      </c>
      <c r="I7" s="18" t="s">
        <v>176</v>
      </c>
      <c r="K7" s="18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46" t="s">
        <v>0</v>
      </c>
      <c r="B1" s="146"/>
      <c r="C1" s="146"/>
    </row>
    <row r="2" spans="1:3" ht="21.75" customHeight="1" x14ac:dyDescent="0.2">
      <c r="A2" s="146" t="s">
        <v>1</v>
      </c>
      <c r="B2" s="146"/>
      <c r="C2" s="146"/>
    </row>
    <row r="3" spans="1:3" ht="21.75" customHeight="1" x14ac:dyDescent="0.2">
      <c r="A3" s="146" t="s">
        <v>2</v>
      </c>
      <c r="B3" s="146"/>
      <c r="C3" s="146"/>
    </row>
    <row r="4" spans="1:3" ht="7.35" customHeight="1" x14ac:dyDescent="0.2"/>
    <row r="5" spans="1:3" ht="123.6" customHeight="1" x14ac:dyDescent="0.2">
      <c r="B5" s="147"/>
    </row>
    <row r="6" spans="1:3" ht="123.6" customHeight="1" x14ac:dyDescent="0.2">
      <c r="B6" s="1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19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1:19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1:19" ht="14.45" customHeight="1" x14ac:dyDescent="0.2"/>
    <row r="5" spans="1:19" ht="14.45" customHeight="1" x14ac:dyDescent="0.2">
      <c r="A5" s="157" t="s">
        <v>177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</row>
    <row r="6" spans="1:19" ht="14.45" customHeight="1" x14ac:dyDescent="0.2">
      <c r="A6" s="153" t="s">
        <v>88</v>
      </c>
      <c r="I6" s="153" t="s">
        <v>100</v>
      </c>
      <c r="J6" s="153"/>
      <c r="K6" s="153"/>
      <c r="L6" s="153"/>
      <c r="M6" s="153"/>
      <c r="O6" s="153" t="s">
        <v>101</v>
      </c>
      <c r="P6" s="153"/>
      <c r="Q6" s="153"/>
      <c r="R6" s="153"/>
      <c r="S6" s="153"/>
    </row>
    <row r="7" spans="1:19" ht="29.1" customHeight="1" x14ac:dyDescent="0.2">
      <c r="A7" s="153"/>
      <c r="C7" s="17" t="s">
        <v>178</v>
      </c>
      <c r="E7" s="17" t="s">
        <v>62</v>
      </c>
      <c r="G7" s="17" t="s">
        <v>179</v>
      </c>
      <c r="I7" s="18" t="s">
        <v>180</v>
      </c>
      <c r="J7" s="4"/>
      <c r="K7" s="18" t="s">
        <v>164</v>
      </c>
      <c r="L7" s="4"/>
      <c r="M7" s="18" t="s">
        <v>181</v>
      </c>
      <c r="O7" s="18" t="s">
        <v>180</v>
      </c>
      <c r="P7" s="4"/>
      <c r="Q7" s="18" t="s">
        <v>164</v>
      </c>
      <c r="R7" s="4"/>
      <c r="S7" s="18" t="s">
        <v>181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Normal="100" zoomScaleSheetLayoutView="100" workbookViewId="0">
      <selection activeCell="M28" sqref="M28"/>
    </sheetView>
  </sheetViews>
  <sheetFormatPr defaultRowHeight="12.75" x14ac:dyDescent="0.2"/>
  <cols>
    <col min="1" max="1" width="24" bestFit="1" customWidth="1"/>
    <col min="2" max="2" width="1.28515625" customWidth="1"/>
    <col min="3" max="3" width="15.140625" bestFit="1" customWidth="1"/>
    <col min="4" max="4" width="2.7109375" bestFit="1" customWidth="1"/>
    <col min="5" max="5" width="12" bestFit="1" customWidth="1"/>
    <col min="6" max="6" width="2.7109375" bestFit="1" customWidth="1"/>
    <col min="7" max="7" width="14.85546875" bestFit="1" customWidth="1"/>
    <col min="8" max="8" width="2.7109375" bestFit="1" customWidth="1"/>
    <col min="9" max="9" width="15.140625" bestFit="1" customWidth="1"/>
    <col min="10" max="10" width="2.7109375" bestFit="1" customWidth="1"/>
    <col min="11" max="11" width="12" bestFit="1" customWidth="1"/>
    <col min="12" max="12" width="2.7109375" bestFit="1" customWidth="1"/>
    <col min="13" max="13" width="14.85546875" bestFit="1" customWidth="1"/>
    <col min="14" max="14" width="0.28515625" customWidth="1"/>
    <col min="15" max="15" width="9.140625" customWidth="1"/>
  </cols>
  <sheetData>
    <row r="1" spans="1:13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45" customHeight="1" x14ac:dyDescent="0.2"/>
    <row r="5" spans="1:13" ht="14.45" customHeight="1" x14ac:dyDescent="0.2">
      <c r="A5" s="157" t="s">
        <v>182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ht="14.45" customHeight="1" x14ac:dyDescent="0.2">
      <c r="A6" s="153" t="s">
        <v>88</v>
      </c>
      <c r="C6" s="153" t="s">
        <v>100</v>
      </c>
      <c r="D6" s="153"/>
      <c r="E6" s="153"/>
      <c r="F6" s="153"/>
      <c r="G6" s="153"/>
      <c r="I6" s="153" t="s">
        <v>101</v>
      </c>
      <c r="J6" s="153"/>
      <c r="K6" s="153"/>
      <c r="L6" s="153"/>
      <c r="M6" s="153"/>
    </row>
    <row r="7" spans="1:13" ht="29.1" customHeight="1" x14ac:dyDescent="0.2">
      <c r="A7" s="153"/>
      <c r="C7" s="18" t="s">
        <v>180</v>
      </c>
      <c r="D7" s="4"/>
      <c r="E7" s="18" t="s">
        <v>164</v>
      </c>
      <c r="F7" s="4"/>
      <c r="G7" s="18" t="s">
        <v>181</v>
      </c>
      <c r="I7" s="18" t="s">
        <v>180</v>
      </c>
      <c r="J7" s="4"/>
      <c r="K7" s="18" t="s">
        <v>164</v>
      </c>
      <c r="L7" s="4"/>
      <c r="M7" s="18" t="s">
        <v>181</v>
      </c>
    </row>
    <row r="8" spans="1:13" ht="21.75" customHeight="1" x14ac:dyDescent="0.2">
      <c r="A8" s="6" t="s">
        <v>212</v>
      </c>
      <c r="C8" s="7">
        <v>2251</v>
      </c>
      <c r="E8" s="7">
        <v>0</v>
      </c>
      <c r="G8" s="7">
        <v>2251</v>
      </c>
      <c r="I8" s="7">
        <v>22727865</v>
      </c>
      <c r="K8" s="7">
        <v>0</v>
      </c>
      <c r="M8" s="7">
        <v>22727865</v>
      </c>
    </row>
    <row r="9" spans="1:13" ht="21.75" customHeight="1" x14ac:dyDescent="0.2">
      <c r="A9" s="9" t="s">
        <v>213</v>
      </c>
      <c r="C9" s="10">
        <v>371820</v>
      </c>
      <c r="E9" s="10">
        <v>0</v>
      </c>
      <c r="G9" s="10">
        <v>371820</v>
      </c>
      <c r="I9" s="10">
        <v>2195664</v>
      </c>
      <c r="K9" s="10">
        <v>0</v>
      </c>
      <c r="M9" s="10">
        <v>2195664</v>
      </c>
    </row>
    <row r="10" spans="1:13" ht="21.75" customHeight="1" x14ac:dyDescent="0.2">
      <c r="A10" s="9" t="s">
        <v>214</v>
      </c>
      <c r="C10" s="10">
        <v>2605</v>
      </c>
      <c r="E10" s="10">
        <v>0</v>
      </c>
      <c r="G10" s="10">
        <v>2605</v>
      </c>
      <c r="I10" s="10">
        <v>649613431</v>
      </c>
      <c r="K10" s="10">
        <v>0</v>
      </c>
      <c r="M10" s="10">
        <v>649613431</v>
      </c>
    </row>
    <row r="11" spans="1:13" ht="21.75" customHeight="1" x14ac:dyDescent="0.2">
      <c r="A11" s="9" t="s">
        <v>215</v>
      </c>
      <c r="C11" s="10">
        <v>1929643820</v>
      </c>
      <c r="E11" s="10">
        <v>0</v>
      </c>
      <c r="G11" s="10">
        <v>1929643820</v>
      </c>
      <c r="I11" s="10">
        <v>1929643820</v>
      </c>
      <c r="K11" s="10">
        <v>0</v>
      </c>
      <c r="M11" s="10">
        <v>1929643820</v>
      </c>
    </row>
    <row r="12" spans="1:13" ht="21.75" customHeight="1" x14ac:dyDescent="0.2">
      <c r="A12" s="12" t="s">
        <v>215</v>
      </c>
      <c r="C12" s="13">
        <v>2073008208</v>
      </c>
      <c r="E12" s="13">
        <v>13990041</v>
      </c>
      <c r="G12" s="13">
        <v>2059018167</v>
      </c>
      <c r="I12" s="13">
        <v>2073008208</v>
      </c>
      <c r="K12" s="13">
        <v>13990041</v>
      </c>
      <c r="M12" s="13">
        <v>2059018167</v>
      </c>
    </row>
    <row r="13" spans="1:13" ht="21.75" customHeight="1" thickBot="1" x14ac:dyDescent="0.25">
      <c r="A13" s="15" t="s">
        <v>35</v>
      </c>
      <c r="C13" s="16">
        <f>SUM(C8:C12)</f>
        <v>4003028704</v>
      </c>
      <c r="D13" s="16">
        <f t="shared" ref="D13:M13" si="0">SUM(D8:D12)</f>
        <v>0</v>
      </c>
      <c r="E13" s="16">
        <f t="shared" si="0"/>
        <v>13990041</v>
      </c>
      <c r="F13" s="16">
        <f t="shared" si="0"/>
        <v>0</v>
      </c>
      <c r="G13" s="16">
        <f t="shared" si="0"/>
        <v>3989038663</v>
      </c>
      <c r="H13" s="16">
        <f t="shared" si="0"/>
        <v>0</v>
      </c>
      <c r="I13" s="16">
        <f t="shared" si="0"/>
        <v>4677188988</v>
      </c>
      <c r="J13" s="16">
        <f t="shared" si="0"/>
        <v>0</v>
      </c>
      <c r="K13" s="16">
        <f t="shared" si="0"/>
        <v>13990041</v>
      </c>
      <c r="L13" s="16">
        <f t="shared" si="0"/>
        <v>0</v>
      </c>
      <c r="M13" s="16">
        <f t="shared" si="0"/>
        <v>4663198947</v>
      </c>
    </row>
    <row r="14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FF89-CC94-41C1-946A-42DB2F5A8E90}">
  <sheetPr>
    <pageSetUpPr fitToPage="1"/>
  </sheetPr>
  <dimension ref="A1:M21"/>
  <sheetViews>
    <sheetView rightToLeft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15.140625" style="106" bestFit="1" customWidth="1"/>
    <col min="2" max="2" width="1.28515625" style="106" customWidth="1"/>
    <col min="3" max="3" width="15.140625" style="106" bestFit="1" customWidth="1"/>
    <col min="4" max="4" width="1.28515625" style="106" customWidth="1"/>
    <col min="5" max="5" width="12" style="106" bestFit="1" customWidth="1"/>
    <col min="6" max="6" width="2.7109375" style="106" bestFit="1" customWidth="1"/>
    <col min="7" max="7" width="14.7109375" style="106" bestFit="1" customWidth="1"/>
    <col min="8" max="8" width="2.7109375" style="106" bestFit="1" customWidth="1"/>
    <col min="9" max="9" width="14.85546875" style="106" bestFit="1" customWidth="1"/>
    <col min="10" max="10" width="2.7109375" style="106" bestFit="1" customWidth="1"/>
    <col min="11" max="11" width="12" style="106" bestFit="1" customWidth="1"/>
    <col min="12" max="12" width="1.28515625" style="106" customWidth="1"/>
    <col min="13" max="13" width="15.5703125" style="106" customWidth="1"/>
    <col min="14" max="14" width="0.28515625" style="106" customWidth="1"/>
    <col min="15" max="16384" width="9.140625" style="106"/>
  </cols>
  <sheetData>
    <row r="1" spans="1:13" ht="29.1" customHeight="1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21.75" customHeight="1" x14ac:dyDescent="0.2">
      <c r="A2" s="163" t="s">
        <v>85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21.75" customHeight="1" x14ac:dyDescent="0.2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14.45" customHeight="1" x14ac:dyDescent="0.2"/>
    <row r="5" spans="1:13" s="120" customFormat="1" ht="38.25" customHeight="1" x14ac:dyDescent="0.45">
      <c r="A5" s="185" t="s">
        <v>182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</row>
    <row r="6" spans="1:13" s="120" customFormat="1" ht="38.25" customHeight="1" x14ac:dyDescent="0.45">
      <c r="A6" s="86" t="s">
        <v>88</v>
      </c>
      <c r="C6" s="160" t="s">
        <v>100</v>
      </c>
      <c r="D6" s="160"/>
      <c r="E6" s="160"/>
      <c r="F6" s="160"/>
      <c r="G6" s="160"/>
      <c r="I6" s="160" t="s">
        <v>101</v>
      </c>
      <c r="J6" s="160"/>
      <c r="K6" s="160"/>
      <c r="L6" s="160"/>
      <c r="M6" s="160"/>
    </row>
    <row r="7" spans="1:13" s="120" customFormat="1" ht="38.25" customHeight="1" x14ac:dyDescent="0.45">
      <c r="A7" s="86"/>
      <c r="C7" s="107" t="s">
        <v>180</v>
      </c>
      <c r="D7" s="121"/>
      <c r="E7" s="107" t="s">
        <v>164</v>
      </c>
      <c r="F7" s="121"/>
      <c r="G7" s="107" t="s">
        <v>181</v>
      </c>
      <c r="I7" s="107" t="s">
        <v>180</v>
      </c>
      <c r="J7" s="121"/>
      <c r="K7" s="107" t="s">
        <v>164</v>
      </c>
      <c r="L7" s="121"/>
      <c r="M7" s="107" t="s">
        <v>181</v>
      </c>
    </row>
    <row r="8" spans="1:13" s="120" customFormat="1" ht="38.25" customHeight="1" x14ac:dyDescent="0.45">
      <c r="A8" s="86" t="s">
        <v>182</v>
      </c>
      <c r="C8" s="122">
        <v>4003028704</v>
      </c>
      <c r="D8" s="111"/>
      <c r="E8" s="122">
        <v>13990041</v>
      </c>
      <c r="F8" s="111">
        <v>0</v>
      </c>
      <c r="G8" s="122">
        <v>3989038663</v>
      </c>
      <c r="H8" s="111">
        <v>0</v>
      </c>
      <c r="I8" s="122">
        <v>4677188988</v>
      </c>
      <c r="J8" s="111">
        <v>0</v>
      </c>
      <c r="K8" s="122">
        <v>13990041</v>
      </c>
      <c r="L8" s="111">
        <v>0</v>
      </c>
      <c r="M8" s="122">
        <v>4663198947</v>
      </c>
    </row>
    <row r="9" spans="1:13" s="120" customFormat="1" ht="38.25" customHeight="1" thickBot="1" x14ac:dyDescent="0.5">
      <c r="A9" s="123" t="s">
        <v>35</v>
      </c>
      <c r="C9" s="109">
        <f>SUM(C8)</f>
        <v>4003028704</v>
      </c>
      <c r="D9" s="111"/>
      <c r="E9" s="109">
        <f>SUM(E8)</f>
        <v>13990041</v>
      </c>
      <c r="F9" s="111"/>
      <c r="G9" s="109">
        <f>SUM(G8)</f>
        <v>3989038663</v>
      </c>
      <c r="H9" s="111"/>
      <c r="I9" s="109">
        <f>SUM(I8)</f>
        <v>4677188988</v>
      </c>
      <c r="J9" s="111"/>
      <c r="K9" s="109">
        <f>SUM(K8)</f>
        <v>13990041</v>
      </c>
      <c r="L9" s="111"/>
      <c r="M9" s="109">
        <f>SUM(M8)</f>
        <v>4663198947</v>
      </c>
    </row>
    <row r="10" spans="1:13" s="120" customFormat="1" ht="19.5" thickTop="1" x14ac:dyDescent="0.45"/>
    <row r="11" spans="1:13" s="120" customFormat="1" ht="18.75" x14ac:dyDescent="0.45"/>
    <row r="12" spans="1:13" s="120" customFormat="1" ht="18.75" x14ac:dyDescent="0.45"/>
    <row r="13" spans="1:13" s="120" customFormat="1" ht="18.75" x14ac:dyDescent="0.45"/>
    <row r="14" spans="1:13" s="120" customFormat="1" ht="18.75" x14ac:dyDescent="0.45"/>
    <row r="15" spans="1:13" s="120" customFormat="1" ht="18.75" x14ac:dyDescent="0.45"/>
    <row r="16" spans="1:13" s="120" customFormat="1" ht="18.75" x14ac:dyDescent="0.45"/>
    <row r="17" s="120" customFormat="1" ht="18.75" x14ac:dyDescent="0.45"/>
    <row r="18" s="120" customFormat="1" ht="18.75" x14ac:dyDescent="0.45"/>
    <row r="19" s="120" customFormat="1" ht="18.75" x14ac:dyDescent="0.45"/>
    <row r="20" s="120" customFormat="1" ht="18.75" x14ac:dyDescent="0.45"/>
    <row r="21" s="120" customFormat="1" ht="18.75" x14ac:dyDescent="0.45"/>
  </sheetData>
  <mergeCells count="6">
    <mergeCell ref="A1:M1"/>
    <mergeCell ref="A2:M2"/>
    <mergeCell ref="A3:M3"/>
    <mergeCell ref="A5:M5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47"/>
  <sheetViews>
    <sheetView rightToLeft="1" view="pageBreakPreview" zoomScale="60" zoomScaleNormal="85" workbookViewId="0">
      <selection activeCell="A6" sqref="A6:A7"/>
    </sheetView>
  </sheetViews>
  <sheetFormatPr defaultRowHeight="15.75" x14ac:dyDescent="0.4"/>
  <cols>
    <col min="1" max="1" width="40.28515625" style="21" customWidth="1"/>
    <col min="2" max="2" width="1.28515625" style="21" customWidth="1"/>
    <col min="3" max="3" width="11" style="21" bestFit="1" customWidth="1"/>
    <col min="4" max="4" width="1.28515625" style="21" customWidth="1"/>
    <col min="5" max="5" width="20.42578125" style="21" customWidth="1"/>
    <col min="6" max="6" width="1.28515625" style="21" customWidth="1"/>
    <col min="7" max="7" width="44.7109375" style="21" bestFit="1" customWidth="1"/>
    <col min="8" max="8" width="1.28515625" style="21" customWidth="1"/>
    <col min="9" max="9" width="24.85546875" style="21" customWidth="1"/>
    <col min="10" max="10" width="1.28515625" style="21" customWidth="1"/>
    <col min="11" max="11" width="13.85546875" style="21" bestFit="1" customWidth="1"/>
    <col min="12" max="12" width="1.28515625" style="21" customWidth="1"/>
    <col min="13" max="13" width="22.28515625" style="21" customWidth="1"/>
    <col min="14" max="14" width="1.28515625" style="21" customWidth="1"/>
    <col min="15" max="15" width="48" style="21" bestFit="1" customWidth="1"/>
    <col min="16" max="16" width="1.28515625" style="21" customWidth="1"/>
    <col min="17" max="17" width="22.7109375" style="21" customWidth="1"/>
    <col min="18" max="18" width="9.140625" style="21"/>
    <col min="19" max="19" width="12.5703125" style="21" bestFit="1" customWidth="1"/>
    <col min="20" max="16384" width="9.140625" style="21"/>
  </cols>
  <sheetData>
    <row r="1" spans="1:19" ht="29.1" customHeight="1" x14ac:dyDescent="0.4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9" ht="21.75" customHeight="1" x14ac:dyDescent="0.4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9" ht="21.75" customHeight="1" x14ac:dyDescent="0.4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9" ht="14.45" customHeight="1" x14ac:dyDescent="0.4"/>
    <row r="5" spans="1:19" ht="42" customHeight="1" x14ac:dyDescent="0.4">
      <c r="A5" s="157" t="s">
        <v>183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1:19" ht="40.5" customHeight="1" x14ac:dyDescent="0.4">
      <c r="A6" s="153" t="s">
        <v>88</v>
      </c>
      <c r="B6" s="26"/>
      <c r="C6" s="153" t="s">
        <v>100</v>
      </c>
      <c r="D6" s="153"/>
      <c r="E6" s="153"/>
      <c r="F6" s="153"/>
      <c r="G6" s="153"/>
      <c r="H6" s="153"/>
      <c r="I6" s="153"/>
      <c r="J6" s="26"/>
      <c r="K6" s="186" t="s">
        <v>101</v>
      </c>
      <c r="L6" s="186"/>
      <c r="M6" s="186"/>
      <c r="N6" s="186"/>
      <c r="O6" s="186"/>
      <c r="P6" s="186"/>
      <c r="Q6" s="186"/>
    </row>
    <row r="7" spans="1:19" ht="29.1" customHeight="1" x14ac:dyDescent="0.4">
      <c r="A7" s="153"/>
      <c r="B7" s="26"/>
      <c r="C7" s="18" t="s">
        <v>13</v>
      </c>
      <c r="D7" s="27"/>
      <c r="E7" s="18" t="s">
        <v>184</v>
      </c>
      <c r="F7" s="27"/>
      <c r="G7" s="18" t="s">
        <v>185</v>
      </c>
      <c r="H7" s="27"/>
      <c r="I7" s="18" t="s">
        <v>186</v>
      </c>
      <c r="J7" s="26"/>
      <c r="K7" s="18" t="s">
        <v>13</v>
      </c>
      <c r="L7" s="27"/>
      <c r="M7" s="18" t="s">
        <v>184</v>
      </c>
      <c r="N7" s="27"/>
      <c r="O7" s="18" t="s">
        <v>185</v>
      </c>
      <c r="P7" s="27"/>
      <c r="Q7" s="18" t="s">
        <v>186</v>
      </c>
    </row>
    <row r="8" spans="1:19" ht="21.75" customHeight="1" x14ac:dyDescent="0.4">
      <c r="A8" s="35" t="s">
        <v>25</v>
      </c>
      <c r="B8" s="26"/>
      <c r="C8" s="29">
        <v>435000</v>
      </c>
      <c r="D8" s="26"/>
      <c r="E8" s="29">
        <v>9709701648</v>
      </c>
      <c r="F8" s="26"/>
      <c r="G8" s="45">
        <v>7479974904</v>
      </c>
      <c r="H8" s="26"/>
      <c r="I8" s="29">
        <f>E8-G8</f>
        <v>2229726744</v>
      </c>
      <c r="J8" s="26"/>
      <c r="K8" s="29">
        <v>435000</v>
      </c>
      <c r="L8" s="26"/>
      <c r="M8" s="45">
        <v>9709701648</v>
      </c>
      <c r="N8" s="26"/>
      <c r="O8" s="29">
        <v>7479974904</v>
      </c>
      <c r="P8" s="26"/>
      <c r="Q8" s="29">
        <f>M8-O8</f>
        <v>2229726744</v>
      </c>
      <c r="S8" s="67"/>
    </row>
    <row r="9" spans="1:19" ht="21.75" customHeight="1" x14ac:dyDescent="0.4">
      <c r="A9" s="36" t="s">
        <v>22</v>
      </c>
      <c r="B9" s="26"/>
      <c r="C9" s="31">
        <v>200000</v>
      </c>
      <c r="D9" s="26"/>
      <c r="E9" s="31">
        <v>2139334138</v>
      </c>
      <c r="F9" s="26"/>
      <c r="G9" s="46">
        <v>1636347637</v>
      </c>
      <c r="H9" s="26"/>
      <c r="I9" s="31">
        <f>E9-G9</f>
        <v>502986501</v>
      </c>
      <c r="J9" s="26"/>
      <c r="K9" s="31">
        <v>22891766</v>
      </c>
      <c r="L9" s="26"/>
      <c r="M9" s="46">
        <v>108212085634</v>
      </c>
      <c r="N9" s="26"/>
      <c r="O9" s="31">
        <v>90813519018</v>
      </c>
      <c r="P9" s="26"/>
      <c r="Q9" s="31">
        <f>M9-O9</f>
        <v>17398566616</v>
      </c>
      <c r="S9" s="67"/>
    </row>
    <row r="10" spans="1:19" ht="21.75" customHeight="1" x14ac:dyDescent="0.4">
      <c r="A10" s="36" t="s">
        <v>21</v>
      </c>
      <c r="B10" s="26"/>
      <c r="C10" s="31">
        <v>375000</v>
      </c>
      <c r="D10" s="26"/>
      <c r="E10" s="31">
        <v>14814776139</v>
      </c>
      <c r="F10" s="26"/>
      <c r="G10" s="46">
        <v>10945488552</v>
      </c>
      <c r="H10" s="26"/>
      <c r="I10" s="31">
        <f t="shared" ref="I10:I36" si="0">E10-G10</f>
        <v>3869287587</v>
      </c>
      <c r="J10" s="26"/>
      <c r="K10" s="31">
        <v>375000</v>
      </c>
      <c r="L10" s="26"/>
      <c r="M10" s="46">
        <v>14814776139</v>
      </c>
      <c r="N10" s="26"/>
      <c r="O10" s="31">
        <v>10945488552</v>
      </c>
      <c r="P10" s="26"/>
      <c r="Q10" s="31">
        <f t="shared" ref="Q10:Q36" si="1">M10-O10</f>
        <v>3869287587</v>
      </c>
    </row>
    <row r="11" spans="1:19" ht="21.75" customHeight="1" x14ac:dyDescent="0.4">
      <c r="A11" s="36" t="s">
        <v>26</v>
      </c>
      <c r="B11" s="26"/>
      <c r="C11" s="31">
        <v>31000000</v>
      </c>
      <c r="D11" s="26"/>
      <c r="E11" s="31">
        <v>417725826901</v>
      </c>
      <c r="F11" s="26"/>
      <c r="G11" s="46">
        <v>379836907288</v>
      </c>
      <c r="H11" s="26"/>
      <c r="I11" s="31">
        <f t="shared" si="0"/>
        <v>37888919613</v>
      </c>
      <c r="J11" s="26"/>
      <c r="K11" s="31">
        <v>31000000</v>
      </c>
      <c r="L11" s="26"/>
      <c r="M11" s="46">
        <v>417725826901</v>
      </c>
      <c r="N11" s="26"/>
      <c r="O11" s="31">
        <v>379836907288</v>
      </c>
      <c r="P11" s="26"/>
      <c r="Q11" s="31">
        <f t="shared" si="1"/>
        <v>37888919613</v>
      </c>
    </row>
    <row r="12" spans="1:19" ht="21.75" customHeight="1" x14ac:dyDescent="0.4">
      <c r="A12" s="36" t="s">
        <v>20</v>
      </c>
      <c r="B12" s="26"/>
      <c r="C12" s="31">
        <v>10000000</v>
      </c>
      <c r="D12" s="26"/>
      <c r="E12" s="31">
        <v>6638286325</v>
      </c>
      <c r="F12" s="26"/>
      <c r="G12" s="31">
        <v>6519337670</v>
      </c>
      <c r="H12" s="26"/>
      <c r="I12" s="31">
        <f t="shared" si="0"/>
        <v>118948655</v>
      </c>
      <c r="J12" s="26"/>
      <c r="K12" s="31">
        <v>10000000</v>
      </c>
      <c r="L12" s="26"/>
      <c r="M12" s="31">
        <v>6638286325</v>
      </c>
      <c r="N12" s="26"/>
      <c r="O12" s="31">
        <v>6519337670</v>
      </c>
      <c r="P12" s="26"/>
      <c r="Q12" s="31">
        <f t="shared" si="1"/>
        <v>118948655</v>
      </c>
    </row>
    <row r="13" spans="1:19" ht="21.75" customHeight="1" x14ac:dyDescent="0.4">
      <c r="A13" s="36" t="s">
        <v>106</v>
      </c>
      <c r="B13" s="26"/>
      <c r="C13" s="31">
        <v>0</v>
      </c>
      <c r="D13" s="26"/>
      <c r="E13" s="31">
        <v>0</v>
      </c>
      <c r="F13" s="26"/>
      <c r="G13" s="31">
        <v>0</v>
      </c>
      <c r="H13" s="26"/>
      <c r="I13" s="31">
        <f t="shared" si="0"/>
        <v>0</v>
      </c>
      <c r="J13" s="26"/>
      <c r="K13" s="31">
        <v>15092196</v>
      </c>
      <c r="L13" s="26"/>
      <c r="M13" s="31">
        <v>82020738366</v>
      </c>
      <c r="N13" s="26"/>
      <c r="O13" s="31">
        <v>71978581128</v>
      </c>
      <c r="P13" s="26"/>
      <c r="Q13" s="31">
        <f t="shared" si="1"/>
        <v>10042157238</v>
      </c>
    </row>
    <row r="14" spans="1:19" ht="21.75" customHeight="1" x14ac:dyDescent="0.4">
      <c r="A14" s="36" t="s">
        <v>107</v>
      </c>
      <c r="B14" s="26"/>
      <c r="C14" s="31">
        <v>0</v>
      </c>
      <c r="D14" s="26"/>
      <c r="E14" s="31">
        <v>0</v>
      </c>
      <c r="F14" s="26"/>
      <c r="G14" s="31">
        <v>0</v>
      </c>
      <c r="H14" s="26"/>
      <c r="I14" s="31">
        <f t="shared" si="0"/>
        <v>0</v>
      </c>
      <c r="J14" s="26"/>
      <c r="K14" s="31">
        <v>23689630</v>
      </c>
      <c r="L14" s="26"/>
      <c r="M14" s="31">
        <v>126788177326</v>
      </c>
      <c r="N14" s="26"/>
      <c r="O14" s="31">
        <v>109004973976</v>
      </c>
      <c r="P14" s="26"/>
      <c r="Q14" s="31">
        <f t="shared" si="1"/>
        <v>17783203350</v>
      </c>
    </row>
    <row r="15" spans="1:19" ht="21.75" customHeight="1" x14ac:dyDescent="0.4">
      <c r="A15" s="36" t="s">
        <v>108</v>
      </c>
      <c r="B15" s="26"/>
      <c r="C15" s="31">
        <v>0</v>
      </c>
      <c r="D15" s="26"/>
      <c r="E15" s="31">
        <v>0</v>
      </c>
      <c r="F15" s="26"/>
      <c r="G15" s="31">
        <v>0</v>
      </c>
      <c r="H15" s="26"/>
      <c r="I15" s="31">
        <f t="shared" si="0"/>
        <v>0</v>
      </c>
      <c r="J15" s="26"/>
      <c r="K15" s="31">
        <v>470000</v>
      </c>
      <c r="L15" s="26"/>
      <c r="M15" s="31">
        <v>20230444247</v>
      </c>
      <c r="N15" s="26"/>
      <c r="O15" s="31">
        <v>18791222046</v>
      </c>
      <c r="P15" s="26"/>
      <c r="Q15" s="31">
        <f t="shared" si="1"/>
        <v>1439222201</v>
      </c>
    </row>
    <row r="16" spans="1:19" ht="21.75" customHeight="1" x14ac:dyDescent="0.4">
      <c r="A16" s="36" t="s">
        <v>31</v>
      </c>
      <c r="B16" s="26"/>
      <c r="C16" s="31">
        <v>0</v>
      </c>
      <c r="D16" s="26"/>
      <c r="E16" s="31">
        <v>0</v>
      </c>
      <c r="F16" s="26"/>
      <c r="G16" s="31">
        <v>0</v>
      </c>
      <c r="H16" s="26"/>
      <c r="I16" s="31">
        <f t="shared" si="0"/>
        <v>0</v>
      </c>
      <c r="J16" s="26"/>
      <c r="K16" s="31">
        <v>58750</v>
      </c>
      <c r="L16" s="26"/>
      <c r="M16" s="31">
        <v>2217430399</v>
      </c>
      <c r="N16" s="26"/>
      <c r="O16" s="31">
        <v>1608763602</v>
      </c>
      <c r="P16" s="26"/>
      <c r="Q16" s="31">
        <f t="shared" si="1"/>
        <v>608666797</v>
      </c>
    </row>
    <row r="17" spans="1:19" ht="21.75" customHeight="1" x14ac:dyDescent="0.4">
      <c r="A17" s="36" t="s">
        <v>23</v>
      </c>
      <c r="B17" s="26"/>
      <c r="C17" s="31">
        <v>0</v>
      </c>
      <c r="D17" s="26"/>
      <c r="E17" s="31">
        <v>0</v>
      </c>
      <c r="F17" s="26"/>
      <c r="G17" s="31">
        <v>0</v>
      </c>
      <c r="H17" s="26"/>
      <c r="I17" s="31">
        <f t="shared" si="0"/>
        <v>0</v>
      </c>
      <c r="J17" s="26"/>
      <c r="K17" s="31">
        <v>375000</v>
      </c>
      <c r="L17" s="26"/>
      <c r="M17" s="31">
        <v>10623490799</v>
      </c>
      <c r="N17" s="26"/>
      <c r="O17" s="31">
        <v>6693024692</v>
      </c>
      <c r="P17" s="26"/>
      <c r="Q17" s="31">
        <f t="shared" si="1"/>
        <v>3930466107</v>
      </c>
    </row>
    <row r="18" spans="1:19" ht="21.75" customHeight="1" x14ac:dyDescent="0.4">
      <c r="A18" s="36" t="s">
        <v>109</v>
      </c>
      <c r="B18" s="26"/>
      <c r="C18" s="31">
        <v>0</v>
      </c>
      <c r="D18" s="26"/>
      <c r="E18" s="31">
        <v>0</v>
      </c>
      <c r="F18" s="26"/>
      <c r="G18" s="31">
        <v>0</v>
      </c>
      <c r="H18" s="26"/>
      <c r="I18" s="31">
        <f t="shared" si="0"/>
        <v>0</v>
      </c>
      <c r="J18" s="26"/>
      <c r="K18" s="31">
        <v>5907</v>
      </c>
      <c r="L18" s="26"/>
      <c r="M18" s="31">
        <v>84253665574</v>
      </c>
      <c r="N18" s="26"/>
      <c r="O18" s="31">
        <v>77661666232</v>
      </c>
      <c r="P18" s="26"/>
      <c r="Q18" s="31">
        <f t="shared" si="1"/>
        <v>6591999342</v>
      </c>
    </row>
    <row r="19" spans="1:19" ht="21.75" customHeight="1" x14ac:dyDescent="0.4">
      <c r="A19" s="36" t="s">
        <v>28</v>
      </c>
      <c r="B19" s="26"/>
      <c r="C19" s="31">
        <v>0</v>
      </c>
      <c r="D19" s="26"/>
      <c r="E19" s="31">
        <v>0</v>
      </c>
      <c r="F19" s="26"/>
      <c r="G19" s="31">
        <v>0</v>
      </c>
      <c r="H19" s="26"/>
      <c r="I19" s="31">
        <f t="shared" si="0"/>
        <v>0</v>
      </c>
      <c r="J19" s="26"/>
      <c r="K19" s="31">
        <v>300000</v>
      </c>
      <c r="L19" s="26"/>
      <c r="M19" s="31">
        <v>6727590600</v>
      </c>
      <c r="N19" s="26"/>
      <c r="O19" s="31">
        <v>4367517260</v>
      </c>
      <c r="P19" s="26"/>
      <c r="Q19" s="31">
        <f t="shared" si="1"/>
        <v>2360073340</v>
      </c>
    </row>
    <row r="20" spans="1:19" ht="21.75" customHeight="1" x14ac:dyDescent="0.4">
      <c r="A20" s="36" t="s">
        <v>27</v>
      </c>
      <c r="B20" s="26"/>
      <c r="C20" s="31">
        <v>0</v>
      </c>
      <c r="D20" s="26"/>
      <c r="E20" s="31">
        <v>0</v>
      </c>
      <c r="F20" s="26"/>
      <c r="G20" s="31">
        <v>0</v>
      </c>
      <c r="H20" s="26"/>
      <c r="I20" s="31">
        <f t="shared" si="0"/>
        <v>0</v>
      </c>
      <c r="J20" s="26"/>
      <c r="K20" s="31">
        <v>257500</v>
      </c>
      <c r="L20" s="26"/>
      <c r="M20" s="31">
        <v>5545278128</v>
      </c>
      <c r="N20" s="26"/>
      <c r="O20" s="31">
        <v>4199053020</v>
      </c>
      <c r="P20" s="26"/>
      <c r="Q20" s="31">
        <f t="shared" si="1"/>
        <v>1346225108</v>
      </c>
    </row>
    <row r="21" spans="1:19" ht="21.75" customHeight="1" x14ac:dyDescent="0.4">
      <c r="A21" s="36" t="s">
        <v>110</v>
      </c>
      <c r="B21" s="26"/>
      <c r="C21" s="31">
        <v>0</v>
      </c>
      <c r="D21" s="26"/>
      <c r="E21" s="31">
        <v>0</v>
      </c>
      <c r="F21" s="26"/>
      <c r="G21" s="31">
        <v>0</v>
      </c>
      <c r="H21" s="26"/>
      <c r="I21" s="31">
        <f t="shared" si="0"/>
        <v>0</v>
      </c>
      <c r="J21" s="26"/>
      <c r="K21" s="31">
        <v>600000</v>
      </c>
      <c r="L21" s="26"/>
      <c r="M21" s="31">
        <v>10743100204</v>
      </c>
      <c r="N21" s="26"/>
      <c r="O21" s="31">
        <v>10330750448</v>
      </c>
      <c r="P21" s="26"/>
      <c r="Q21" s="31">
        <f t="shared" si="1"/>
        <v>412349756</v>
      </c>
    </row>
    <row r="22" spans="1:19" ht="21.75" customHeight="1" x14ac:dyDescent="0.4">
      <c r="A22" s="36" t="s">
        <v>111</v>
      </c>
      <c r="B22" s="26"/>
      <c r="C22" s="31">
        <v>0</v>
      </c>
      <c r="D22" s="26"/>
      <c r="E22" s="31">
        <v>0</v>
      </c>
      <c r="F22" s="26"/>
      <c r="G22" s="31">
        <v>0</v>
      </c>
      <c r="H22" s="26"/>
      <c r="I22" s="31">
        <f t="shared" si="0"/>
        <v>0</v>
      </c>
      <c r="J22" s="26"/>
      <c r="K22" s="31">
        <v>650000</v>
      </c>
      <c r="L22" s="26"/>
      <c r="M22" s="31">
        <v>37654247283</v>
      </c>
      <c r="N22" s="26"/>
      <c r="O22" s="31">
        <v>32040227432</v>
      </c>
      <c r="P22" s="26"/>
      <c r="Q22" s="31">
        <f t="shared" si="1"/>
        <v>5614019851</v>
      </c>
    </row>
    <row r="23" spans="1:19" ht="21.75" customHeight="1" x14ac:dyDescent="0.4">
      <c r="A23" s="36" t="s">
        <v>112</v>
      </c>
      <c r="B23" s="26"/>
      <c r="C23" s="31">
        <v>0</v>
      </c>
      <c r="D23" s="26"/>
      <c r="E23" s="31">
        <v>0</v>
      </c>
      <c r="F23" s="26"/>
      <c r="G23" s="31">
        <v>0</v>
      </c>
      <c r="H23" s="26"/>
      <c r="I23" s="31">
        <f t="shared" si="0"/>
        <v>0</v>
      </c>
      <c r="J23" s="26"/>
      <c r="K23" s="31">
        <v>10000000</v>
      </c>
      <c r="L23" s="26"/>
      <c r="M23" s="31">
        <v>46607599172</v>
      </c>
      <c r="N23" s="26"/>
      <c r="O23" s="31">
        <v>39463785000</v>
      </c>
      <c r="P23" s="26"/>
      <c r="Q23" s="31">
        <f t="shared" si="1"/>
        <v>7143814172</v>
      </c>
    </row>
    <row r="24" spans="1:19" ht="21.75" customHeight="1" x14ac:dyDescent="0.4">
      <c r="A24" s="36" t="s">
        <v>113</v>
      </c>
      <c r="B24" s="26"/>
      <c r="C24" s="31">
        <v>0</v>
      </c>
      <c r="D24" s="26"/>
      <c r="E24" s="31">
        <v>0</v>
      </c>
      <c r="F24" s="26"/>
      <c r="G24" s="31">
        <v>0</v>
      </c>
      <c r="H24" s="26"/>
      <c r="I24" s="31">
        <f t="shared" si="0"/>
        <v>0</v>
      </c>
      <c r="J24" s="26"/>
      <c r="K24" s="31">
        <v>1000</v>
      </c>
      <c r="L24" s="26"/>
      <c r="M24" s="31">
        <v>100715405</v>
      </c>
      <c r="N24" s="26"/>
      <c r="O24" s="31">
        <v>74567646</v>
      </c>
      <c r="P24" s="26"/>
      <c r="Q24" s="31">
        <f t="shared" si="1"/>
        <v>26147759</v>
      </c>
    </row>
    <row r="25" spans="1:19" ht="21.75" customHeight="1" x14ac:dyDescent="0.4">
      <c r="A25" s="36" t="s">
        <v>114</v>
      </c>
      <c r="B25" s="26"/>
      <c r="C25" s="31">
        <v>0</v>
      </c>
      <c r="D25" s="26"/>
      <c r="E25" s="31">
        <v>0</v>
      </c>
      <c r="F25" s="26"/>
      <c r="G25" s="31">
        <v>0</v>
      </c>
      <c r="H25" s="26"/>
      <c r="I25" s="31">
        <f t="shared" si="0"/>
        <v>0</v>
      </c>
      <c r="J25" s="26"/>
      <c r="K25" s="31">
        <v>27600000</v>
      </c>
      <c r="L25" s="26"/>
      <c r="M25" s="31">
        <v>116969530586</v>
      </c>
      <c r="N25" s="26"/>
      <c r="O25" s="31">
        <v>98621240861</v>
      </c>
      <c r="P25" s="26"/>
      <c r="Q25" s="31">
        <f t="shared" si="1"/>
        <v>18348289725</v>
      </c>
    </row>
    <row r="26" spans="1:19" ht="21.75" customHeight="1" x14ac:dyDescent="0.4">
      <c r="A26" s="36" t="s">
        <v>115</v>
      </c>
      <c r="B26" s="26"/>
      <c r="C26" s="31">
        <v>0</v>
      </c>
      <c r="D26" s="26"/>
      <c r="E26" s="31">
        <v>0</v>
      </c>
      <c r="F26" s="26"/>
      <c r="G26" s="31">
        <v>0</v>
      </c>
      <c r="H26" s="26"/>
      <c r="I26" s="31">
        <f t="shared" si="0"/>
        <v>0</v>
      </c>
      <c r="J26" s="26"/>
      <c r="K26" s="31">
        <v>57800359</v>
      </c>
      <c r="L26" s="26"/>
      <c r="M26" s="31">
        <v>71158486688</v>
      </c>
      <c r="N26" s="26"/>
      <c r="O26" s="31">
        <v>68822314990</v>
      </c>
      <c r="P26" s="26"/>
      <c r="Q26" s="31">
        <f t="shared" si="1"/>
        <v>2336171698</v>
      </c>
    </row>
    <row r="27" spans="1:19" ht="21.75" customHeight="1" x14ac:dyDescent="0.4">
      <c r="A27" s="36" t="s">
        <v>19</v>
      </c>
      <c r="B27" s="26"/>
      <c r="C27" s="31">
        <v>0</v>
      </c>
      <c r="D27" s="26"/>
      <c r="E27" s="87">
        <v>0</v>
      </c>
      <c r="F27" s="142"/>
      <c r="G27" s="87">
        <v>0</v>
      </c>
      <c r="H27" s="142"/>
      <c r="I27" s="87">
        <f t="shared" si="0"/>
        <v>0</v>
      </c>
      <c r="J27" s="142"/>
      <c r="K27" s="87">
        <v>564337945</v>
      </c>
      <c r="L27" s="142"/>
      <c r="M27" s="87">
        <v>297692910914</v>
      </c>
      <c r="N27" s="142"/>
      <c r="O27" s="87">
        <v>225531261571</v>
      </c>
      <c r="P27" s="142"/>
      <c r="Q27" s="87">
        <f t="shared" si="1"/>
        <v>72161649343</v>
      </c>
      <c r="R27" s="143"/>
      <c r="S27" s="143"/>
    </row>
    <row r="28" spans="1:19" ht="21.75" customHeight="1" x14ac:dyDescent="0.4">
      <c r="A28" s="36" t="s">
        <v>116</v>
      </c>
      <c r="B28" s="26"/>
      <c r="C28" s="31">
        <v>0</v>
      </c>
      <c r="D28" s="26"/>
      <c r="E28" s="87">
        <v>0</v>
      </c>
      <c r="F28" s="142"/>
      <c r="G28" s="87">
        <v>0</v>
      </c>
      <c r="H28" s="142"/>
      <c r="I28" s="87">
        <f t="shared" si="0"/>
        <v>0</v>
      </c>
      <c r="J28" s="142"/>
      <c r="K28" s="87">
        <v>4216000</v>
      </c>
      <c r="L28" s="142"/>
      <c r="M28" s="87">
        <v>57903037499</v>
      </c>
      <c r="N28" s="142"/>
      <c r="O28" s="87">
        <v>56114261337</v>
      </c>
      <c r="P28" s="142"/>
      <c r="Q28" s="87">
        <f t="shared" si="1"/>
        <v>1788776162</v>
      </c>
      <c r="R28" s="143"/>
      <c r="S28" s="143"/>
    </row>
    <row r="29" spans="1:19" ht="21.75" customHeight="1" x14ac:dyDescent="0.4">
      <c r="A29" s="36" t="s">
        <v>29</v>
      </c>
      <c r="B29" s="26"/>
      <c r="C29" s="31">
        <v>0</v>
      </c>
      <c r="D29" s="26"/>
      <c r="E29" s="87">
        <v>0</v>
      </c>
      <c r="F29" s="142"/>
      <c r="G29" s="87">
        <v>0</v>
      </c>
      <c r="H29" s="142"/>
      <c r="I29" s="87">
        <f t="shared" si="0"/>
        <v>0</v>
      </c>
      <c r="J29" s="142"/>
      <c r="K29" s="87">
        <v>360000</v>
      </c>
      <c r="L29" s="142"/>
      <c r="M29" s="87">
        <v>4417411046</v>
      </c>
      <c r="N29" s="142"/>
      <c r="O29" s="87">
        <v>3562912190</v>
      </c>
      <c r="P29" s="142"/>
      <c r="Q29" s="87">
        <f t="shared" si="1"/>
        <v>854498856</v>
      </c>
      <c r="R29" s="143"/>
      <c r="S29" s="143"/>
    </row>
    <row r="30" spans="1:19" ht="21.75" customHeight="1" x14ac:dyDescent="0.4">
      <c r="A30" s="36" t="s">
        <v>32</v>
      </c>
      <c r="B30" s="26"/>
      <c r="C30" s="31">
        <v>0</v>
      </c>
      <c r="D30" s="26"/>
      <c r="E30" s="87">
        <v>0</v>
      </c>
      <c r="F30" s="142"/>
      <c r="G30" s="87">
        <v>0</v>
      </c>
      <c r="H30" s="142"/>
      <c r="I30" s="87">
        <f t="shared" si="0"/>
        <v>0</v>
      </c>
      <c r="J30" s="142"/>
      <c r="K30" s="87">
        <v>12000000</v>
      </c>
      <c r="L30" s="142"/>
      <c r="M30" s="87">
        <v>19609126301</v>
      </c>
      <c r="N30" s="142"/>
      <c r="O30" s="87">
        <v>17403827400</v>
      </c>
      <c r="P30" s="142"/>
      <c r="Q30" s="87">
        <f t="shared" si="1"/>
        <v>2205298901</v>
      </c>
      <c r="R30" s="143"/>
      <c r="S30" s="143"/>
    </row>
    <row r="31" spans="1:19" ht="21.75" customHeight="1" x14ac:dyDescent="0.4">
      <c r="A31" s="36" t="s">
        <v>117</v>
      </c>
      <c r="B31" s="26"/>
      <c r="C31" s="31">
        <v>0</v>
      </c>
      <c r="D31" s="26"/>
      <c r="E31" s="87">
        <v>0</v>
      </c>
      <c r="F31" s="142"/>
      <c r="G31" s="87">
        <v>0</v>
      </c>
      <c r="H31" s="142"/>
      <c r="I31" s="87">
        <f t="shared" si="0"/>
        <v>0</v>
      </c>
      <c r="J31" s="142"/>
      <c r="K31" s="87">
        <v>30168793</v>
      </c>
      <c r="L31" s="142"/>
      <c r="M31" s="87">
        <v>114578957856</v>
      </c>
      <c r="N31" s="142"/>
      <c r="O31" s="87">
        <v>95090363666</v>
      </c>
      <c r="P31" s="142"/>
      <c r="Q31" s="87">
        <f t="shared" si="1"/>
        <v>19488594190</v>
      </c>
      <c r="R31" s="143"/>
      <c r="S31" s="143"/>
    </row>
    <row r="32" spans="1:19" ht="21.75" customHeight="1" x14ac:dyDescent="0.4">
      <c r="A32" s="36" t="s">
        <v>118</v>
      </c>
      <c r="B32" s="26"/>
      <c r="C32" s="31">
        <v>0</v>
      </c>
      <c r="D32" s="26"/>
      <c r="E32" s="87">
        <v>0</v>
      </c>
      <c r="F32" s="142"/>
      <c r="G32" s="87">
        <v>0</v>
      </c>
      <c r="H32" s="142"/>
      <c r="I32" s="87">
        <f t="shared" si="0"/>
        <v>0</v>
      </c>
      <c r="J32" s="142"/>
      <c r="K32" s="87">
        <v>55000000</v>
      </c>
      <c r="L32" s="142"/>
      <c r="M32" s="87">
        <v>160398655976</v>
      </c>
      <c r="N32" s="142"/>
      <c r="O32" s="87">
        <v>144590951149</v>
      </c>
      <c r="P32" s="142"/>
      <c r="Q32" s="87">
        <f t="shared" si="1"/>
        <v>15807704827</v>
      </c>
      <c r="R32" s="143"/>
      <c r="S32" s="143"/>
    </row>
    <row r="33" spans="1:19" ht="21.75" customHeight="1" x14ac:dyDescent="0.4">
      <c r="A33" s="36" t="s">
        <v>119</v>
      </c>
      <c r="B33" s="26"/>
      <c r="C33" s="31">
        <v>0</v>
      </c>
      <c r="D33" s="26"/>
      <c r="E33" s="87">
        <v>0</v>
      </c>
      <c r="F33" s="142"/>
      <c r="G33" s="87">
        <v>0</v>
      </c>
      <c r="H33" s="142"/>
      <c r="I33" s="87">
        <f t="shared" si="0"/>
        <v>0</v>
      </c>
      <c r="J33" s="142"/>
      <c r="K33" s="87">
        <v>113917000</v>
      </c>
      <c r="L33" s="142"/>
      <c r="M33" s="87">
        <v>54962176550</v>
      </c>
      <c r="N33" s="142"/>
      <c r="O33" s="87">
        <v>45484241034</v>
      </c>
      <c r="P33" s="142"/>
      <c r="Q33" s="87">
        <f t="shared" si="1"/>
        <v>9477935516</v>
      </c>
      <c r="R33" s="143"/>
      <c r="S33" s="143"/>
    </row>
    <row r="34" spans="1:19" ht="21.75" customHeight="1" x14ac:dyDescent="0.4">
      <c r="A34" s="36" t="s">
        <v>120</v>
      </c>
      <c r="B34" s="26"/>
      <c r="C34" s="31">
        <v>0</v>
      </c>
      <c r="D34" s="26"/>
      <c r="E34" s="87">
        <v>0</v>
      </c>
      <c r="F34" s="142"/>
      <c r="G34" s="87">
        <v>0</v>
      </c>
      <c r="H34" s="142"/>
      <c r="I34" s="87">
        <f t="shared" si="0"/>
        <v>0</v>
      </c>
      <c r="J34" s="142"/>
      <c r="K34" s="87">
        <v>19390000</v>
      </c>
      <c r="L34" s="142"/>
      <c r="M34" s="87">
        <v>106309443872</v>
      </c>
      <c r="N34" s="142"/>
      <c r="O34" s="87">
        <v>78697392864</v>
      </c>
      <c r="P34" s="142"/>
      <c r="Q34" s="87">
        <f t="shared" si="1"/>
        <v>27612051008</v>
      </c>
      <c r="R34" s="143"/>
      <c r="S34" s="143"/>
    </row>
    <row r="35" spans="1:19" ht="21.75" customHeight="1" x14ac:dyDescent="0.4">
      <c r="A35" s="36" t="s">
        <v>30</v>
      </c>
      <c r="B35" s="26"/>
      <c r="C35" s="31">
        <v>0</v>
      </c>
      <c r="D35" s="26"/>
      <c r="E35" s="87">
        <v>0</v>
      </c>
      <c r="F35" s="142"/>
      <c r="G35" s="87">
        <v>0</v>
      </c>
      <c r="H35" s="142"/>
      <c r="I35" s="87">
        <f t="shared" si="0"/>
        <v>0</v>
      </c>
      <c r="J35" s="142"/>
      <c r="K35" s="87">
        <v>219000</v>
      </c>
      <c r="L35" s="142"/>
      <c r="M35" s="87">
        <v>6779982464</v>
      </c>
      <c r="N35" s="142"/>
      <c r="O35" s="87">
        <v>5302833719</v>
      </c>
      <c r="P35" s="142"/>
      <c r="Q35" s="87">
        <f t="shared" si="1"/>
        <v>1477148745</v>
      </c>
      <c r="R35" s="143"/>
      <c r="S35" s="143"/>
    </row>
    <row r="36" spans="1:19" ht="21.75" customHeight="1" x14ac:dyDescent="0.4">
      <c r="A36" s="37" t="s">
        <v>121</v>
      </c>
      <c r="B36" s="26"/>
      <c r="C36" s="39">
        <v>0</v>
      </c>
      <c r="D36" s="26"/>
      <c r="E36" s="88">
        <v>0</v>
      </c>
      <c r="F36" s="142"/>
      <c r="G36" s="88">
        <v>0</v>
      </c>
      <c r="H36" s="142"/>
      <c r="I36" s="87">
        <f t="shared" si="0"/>
        <v>0</v>
      </c>
      <c r="J36" s="142"/>
      <c r="K36" s="39">
        <v>49633207</v>
      </c>
      <c r="L36" s="142"/>
      <c r="M36" s="88">
        <v>78221123147</v>
      </c>
      <c r="N36" s="142"/>
      <c r="O36" s="88">
        <v>66842558601</v>
      </c>
      <c r="P36" s="142"/>
      <c r="Q36" s="87">
        <f t="shared" si="1"/>
        <v>11378564546</v>
      </c>
      <c r="R36" s="143"/>
      <c r="S36" s="143"/>
    </row>
    <row r="37" spans="1:19" ht="21.75" customHeight="1" thickBot="1" x14ac:dyDescent="0.45">
      <c r="A37" s="38" t="s">
        <v>35</v>
      </c>
      <c r="B37" s="26"/>
      <c r="C37" s="39"/>
      <c r="D37" s="26"/>
      <c r="E37" s="32">
        <f>SUM(E8:E36)</f>
        <v>451027925151</v>
      </c>
      <c r="F37" s="142"/>
      <c r="G37" s="32">
        <f>SUM(G8:G36)</f>
        <v>406418056051</v>
      </c>
      <c r="H37" s="142"/>
      <c r="I37" s="32">
        <f>SUM(I8:I36)</f>
        <v>44609869100</v>
      </c>
      <c r="J37" s="142"/>
      <c r="K37" s="39"/>
      <c r="L37" s="142"/>
      <c r="M37" s="32">
        <f>SUM(M8:M36)</f>
        <v>2079613997049</v>
      </c>
      <c r="N37" s="142"/>
      <c r="O37" s="32">
        <f>SUM(O8:O36)</f>
        <v>1777873519296</v>
      </c>
      <c r="P37" s="142"/>
      <c r="Q37" s="32">
        <f>SUM(Q8:Q36)</f>
        <v>301740477753</v>
      </c>
      <c r="R37" s="143"/>
      <c r="S37" s="143"/>
    </row>
    <row r="38" spans="1:19" ht="16.5" thickTop="1" x14ac:dyDescent="0.4"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</row>
    <row r="39" spans="1:19" ht="21" x14ac:dyDescent="0.4"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143"/>
    </row>
    <row r="40" spans="1:19" ht="21" x14ac:dyDescent="0.4">
      <c r="E40" s="87"/>
      <c r="F40" s="87"/>
      <c r="G40" s="87"/>
      <c r="H40" s="87"/>
      <c r="I40" s="143"/>
      <c r="J40" s="87"/>
      <c r="K40" s="87"/>
      <c r="L40" s="87"/>
      <c r="M40" s="87"/>
      <c r="N40" s="87"/>
      <c r="O40" s="87"/>
      <c r="P40" s="87"/>
      <c r="Q40" s="87"/>
      <c r="R40" s="87"/>
      <c r="S40" s="143"/>
    </row>
    <row r="41" spans="1:19" ht="21" x14ac:dyDescent="0.4">
      <c r="E41" s="87"/>
      <c r="F41" s="87"/>
      <c r="G41" s="87"/>
      <c r="H41" s="87"/>
      <c r="I41" s="87"/>
      <c r="J41" s="87"/>
      <c r="K41" s="87"/>
      <c r="L41" s="87"/>
      <c r="M41" s="143"/>
      <c r="N41" s="87"/>
      <c r="O41" s="143"/>
      <c r="P41" s="87"/>
      <c r="Q41" s="87"/>
      <c r="R41" s="87"/>
      <c r="S41" s="143"/>
    </row>
    <row r="42" spans="1:19" ht="21" x14ac:dyDescent="0.4"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143"/>
    </row>
    <row r="43" spans="1:19" ht="21" x14ac:dyDescent="0.4"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143"/>
    </row>
    <row r="44" spans="1:19" ht="21" x14ac:dyDescent="0.4"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143"/>
    </row>
    <row r="45" spans="1:19" ht="21" x14ac:dyDescent="0.4">
      <c r="E45" s="87"/>
      <c r="F45" s="87"/>
      <c r="G45" s="87"/>
      <c r="H45" s="87"/>
      <c r="I45" s="143"/>
      <c r="J45" s="87"/>
      <c r="K45" s="87"/>
      <c r="L45" s="87"/>
      <c r="M45" s="87"/>
      <c r="N45" s="87"/>
      <c r="O45" s="87"/>
      <c r="P45" s="87"/>
      <c r="Q45" s="87"/>
      <c r="R45" s="87"/>
      <c r="S45" s="143"/>
    </row>
    <row r="46" spans="1:19" ht="21" x14ac:dyDescent="0.4"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143"/>
    </row>
    <row r="47" spans="1:19" ht="21" x14ac:dyDescent="0.4"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1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</row>
    <row r="2" spans="1:25" ht="21.75" customHeight="1" x14ac:dyDescent="0.2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4" spans="1:25" ht="7.35" customHeight="1" x14ac:dyDescent="0.2"/>
    <row r="5" spans="1:25" ht="14.45" customHeight="1" x14ac:dyDescent="0.2">
      <c r="A5" s="157" t="s">
        <v>187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</row>
    <row r="6" spans="1:25" ht="7.35" customHeight="1" x14ac:dyDescent="0.2"/>
    <row r="7" spans="1:25" ht="14.45" customHeight="1" x14ac:dyDescent="0.2">
      <c r="E7" s="153" t="s">
        <v>100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Y7" s="3" t="s">
        <v>101</v>
      </c>
    </row>
    <row r="8" spans="1:25" ht="29.1" customHeight="1" x14ac:dyDescent="0.2">
      <c r="A8" s="3" t="s">
        <v>188</v>
      </c>
      <c r="C8" s="3" t="s">
        <v>189</v>
      </c>
      <c r="E8" s="18" t="s">
        <v>40</v>
      </c>
      <c r="F8" s="4"/>
      <c r="G8" s="18" t="s">
        <v>13</v>
      </c>
      <c r="H8" s="4"/>
      <c r="I8" s="18" t="s">
        <v>39</v>
      </c>
      <c r="J8" s="4"/>
      <c r="K8" s="18" t="s">
        <v>190</v>
      </c>
      <c r="L8" s="4"/>
      <c r="M8" s="18" t="s">
        <v>191</v>
      </c>
      <c r="N8" s="4"/>
      <c r="O8" s="18" t="s">
        <v>192</v>
      </c>
      <c r="P8" s="4"/>
      <c r="Q8" s="18" t="s">
        <v>193</v>
      </c>
      <c r="R8" s="4"/>
      <c r="S8" s="18" t="s">
        <v>194</v>
      </c>
      <c r="T8" s="4"/>
      <c r="U8" s="18" t="s">
        <v>195</v>
      </c>
      <c r="V8" s="4"/>
      <c r="W8" s="18" t="s">
        <v>196</v>
      </c>
      <c r="Y8" s="18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34"/>
  <sheetViews>
    <sheetView rightToLeft="1" view="pageBreakPreview" zoomScale="60" zoomScaleNormal="85" workbookViewId="0">
      <selection activeCell="A6" sqref="A6:A7"/>
    </sheetView>
  </sheetViews>
  <sheetFormatPr defaultRowHeight="15.75" x14ac:dyDescent="0.4"/>
  <cols>
    <col min="1" max="1" width="40.28515625" style="22" customWidth="1"/>
    <col min="2" max="2" width="1.28515625" style="22" customWidth="1"/>
    <col min="3" max="3" width="15.140625" style="22" bestFit="1" customWidth="1"/>
    <col min="4" max="4" width="1.28515625" style="22" customWidth="1"/>
    <col min="5" max="5" width="18.42578125" style="22" bestFit="1" customWidth="1"/>
    <col min="6" max="6" width="1.28515625" style="22" customWidth="1"/>
    <col min="7" max="7" width="18.42578125" style="22" bestFit="1" customWidth="1"/>
    <col min="8" max="8" width="1.28515625" style="22" customWidth="1"/>
    <col min="9" max="9" width="28" style="22" customWidth="1"/>
    <col min="10" max="10" width="1.28515625" style="22" customWidth="1"/>
    <col min="11" max="11" width="16" style="22" bestFit="1" customWidth="1"/>
    <col min="12" max="12" width="1.28515625" style="22" customWidth="1"/>
    <col min="13" max="13" width="18.42578125" style="22" bestFit="1" customWidth="1"/>
    <col min="14" max="14" width="1.28515625" style="22" customWidth="1"/>
    <col min="15" max="15" width="19.28515625" style="22" bestFit="1" customWidth="1"/>
    <col min="16" max="16" width="1.28515625" style="22" customWidth="1"/>
    <col min="17" max="17" width="29.42578125" style="22" customWidth="1"/>
    <col min="18" max="16384" width="9.140625" style="22"/>
  </cols>
  <sheetData>
    <row r="1" spans="1:19" ht="29.1" customHeight="1" x14ac:dyDescent="0.4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9" ht="21.75" customHeight="1" x14ac:dyDescent="0.4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19" ht="21.75" customHeight="1" x14ac:dyDescent="0.4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9" ht="14.45" customHeight="1" x14ac:dyDescent="0.4"/>
    <row r="5" spans="1:19" ht="32.25" customHeight="1" x14ac:dyDescent="0.4">
      <c r="A5" s="157" t="s">
        <v>197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1:19" ht="32.25" customHeight="1" x14ac:dyDescent="0.4">
      <c r="A6" s="153" t="s">
        <v>88</v>
      </c>
      <c r="C6" s="153" t="s">
        <v>100</v>
      </c>
      <c r="D6" s="153"/>
      <c r="E6" s="153"/>
      <c r="F6" s="153"/>
      <c r="G6" s="153"/>
      <c r="H6" s="153"/>
      <c r="I6" s="153"/>
      <c r="J6" s="26"/>
      <c r="K6" s="186" t="s">
        <v>101</v>
      </c>
      <c r="L6" s="186"/>
      <c r="M6" s="186"/>
      <c r="N6" s="186"/>
      <c r="O6" s="186"/>
      <c r="P6" s="186"/>
      <c r="Q6" s="186"/>
    </row>
    <row r="7" spans="1:19" ht="32.25" customHeight="1" x14ac:dyDescent="0.4">
      <c r="A7" s="153"/>
      <c r="C7" s="18" t="s">
        <v>13</v>
      </c>
      <c r="D7" s="27"/>
      <c r="E7" s="18" t="s">
        <v>15</v>
      </c>
      <c r="F7" s="27"/>
      <c r="G7" s="18" t="s">
        <v>185</v>
      </c>
      <c r="H7" s="27"/>
      <c r="I7" s="18" t="s">
        <v>198</v>
      </c>
      <c r="J7" s="26"/>
      <c r="K7" s="18" t="s">
        <v>13</v>
      </c>
      <c r="L7" s="27"/>
      <c r="M7" s="18" t="s">
        <v>15</v>
      </c>
      <c r="N7" s="27"/>
      <c r="O7" s="18" t="s">
        <v>185</v>
      </c>
      <c r="P7" s="27"/>
      <c r="Q7" s="18" t="s">
        <v>198</v>
      </c>
    </row>
    <row r="8" spans="1:19" ht="32.25" customHeight="1" x14ac:dyDescent="0.4">
      <c r="A8" s="23" t="s">
        <v>19</v>
      </c>
      <c r="C8" s="29">
        <v>8200000000</v>
      </c>
      <c r="D8" s="26"/>
      <c r="E8" s="29">
        <v>4100853456000</v>
      </c>
      <c r="F8" s="26"/>
      <c r="G8" s="29">
        <v>4686689664000</v>
      </c>
      <c r="H8" s="26"/>
      <c r="I8" s="62">
        <f>E8-G8</f>
        <v>-585836208000</v>
      </c>
      <c r="J8" s="26"/>
      <c r="K8" s="29">
        <v>8200000000</v>
      </c>
      <c r="L8" s="26"/>
      <c r="M8" s="29">
        <v>4100853456000</v>
      </c>
      <c r="N8" s="26"/>
      <c r="O8" s="29">
        <v>3277817727051</v>
      </c>
      <c r="P8" s="26"/>
      <c r="Q8" s="29">
        <f>M8-O8</f>
        <v>823035728949</v>
      </c>
    </row>
    <row r="9" spans="1:19" ht="32.25" customHeight="1" x14ac:dyDescent="0.4">
      <c r="A9" s="24" t="s">
        <v>32</v>
      </c>
      <c r="C9" s="31">
        <v>100000000</v>
      </c>
      <c r="D9" s="26"/>
      <c r="E9" s="31">
        <v>169479716000</v>
      </c>
      <c r="F9" s="26"/>
      <c r="G9" s="31">
        <v>199287899733</v>
      </c>
      <c r="H9" s="26"/>
      <c r="I9" s="63">
        <f>E9-G9</f>
        <v>-29808183733</v>
      </c>
      <c r="J9" s="26"/>
      <c r="K9" s="31">
        <v>100000000</v>
      </c>
      <c r="L9" s="26"/>
      <c r="M9" s="31">
        <v>169479716000</v>
      </c>
      <c r="N9" s="26"/>
      <c r="O9" s="31">
        <v>199287899733</v>
      </c>
      <c r="P9" s="26"/>
      <c r="Q9" s="63">
        <f>M9-O9</f>
        <v>-29808183733</v>
      </c>
    </row>
    <row r="10" spans="1:19" ht="32.25" customHeight="1" x14ac:dyDescent="0.4">
      <c r="A10" s="24" t="s">
        <v>20</v>
      </c>
      <c r="C10" s="31">
        <v>222800000</v>
      </c>
      <c r="D10" s="26"/>
      <c r="E10" s="31">
        <v>116729055168</v>
      </c>
      <c r="F10" s="26"/>
      <c r="G10" s="31">
        <v>141782955082</v>
      </c>
      <c r="H10" s="26"/>
      <c r="I10" s="63">
        <f t="shared" ref="I10:I21" si="0">E10-G10</f>
        <v>-25053899914</v>
      </c>
      <c r="J10" s="26"/>
      <c r="K10" s="31">
        <v>222800000</v>
      </c>
      <c r="L10" s="26"/>
      <c r="M10" s="31">
        <v>116729055168</v>
      </c>
      <c r="N10" s="26"/>
      <c r="O10" s="31">
        <v>145250843267</v>
      </c>
      <c r="P10" s="26"/>
      <c r="Q10" s="63">
        <f t="shared" ref="Q10:Q21" si="1">M10-O10</f>
        <v>-28521788099</v>
      </c>
    </row>
    <row r="11" spans="1:19" ht="32.25" customHeight="1" x14ac:dyDescent="0.4">
      <c r="A11" s="24" t="s">
        <v>29</v>
      </c>
      <c r="C11" s="31">
        <v>360000</v>
      </c>
      <c r="D11" s="26"/>
      <c r="E11" s="31">
        <v>6008393304</v>
      </c>
      <c r="F11" s="26"/>
      <c r="G11" s="31">
        <v>5961955068</v>
      </c>
      <c r="H11" s="26"/>
      <c r="I11" s="31">
        <f t="shared" si="0"/>
        <v>46438236</v>
      </c>
      <c r="J11" s="26"/>
      <c r="K11" s="31">
        <v>360000</v>
      </c>
      <c r="L11" s="26"/>
      <c r="M11" s="31">
        <v>6008393304</v>
      </c>
      <c r="N11" s="26"/>
      <c r="O11" s="31">
        <v>3562912187</v>
      </c>
      <c r="P11" s="26"/>
      <c r="Q11" s="31">
        <f t="shared" si="1"/>
        <v>2445481117</v>
      </c>
    </row>
    <row r="12" spans="1:19" ht="32.25" customHeight="1" x14ac:dyDescent="0.4">
      <c r="A12" s="24" t="s">
        <v>23</v>
      </c>
      <c r="C12" s="31">
        <v>1475169</v>
      </c>
      <c r="D12" s="26"/>
      <c r="E12" s="31">
        <v>19629101304</v>
      </c>
      <c r="F12" s="26"/>
      <c r="G12" s="31">
        <v>16818670692</v>
      </c>
      <c r="H12" s="26"/>
      <c r="I12" s="31">
        <f t="shared" si="0"/>
        <v>2810430612</v>
      </c>
      <c r="J12" s="26"/>
      <c r="K12" s="31">
        <v>1475169</v>
      </c>
      <c r="L12" s="26"/>
      <c r="M12" s="31">
        <v>19629101304</v>
      </c>
      <c r="N12" s="26"/>
      <c r="O12" s="31">
        <v>6693024691</v>
      </c>
      <c r="P12" s="26"/>
      <c r="Q12" s="31">
        <f t="shared" si="1"/>
        <v>12936076613</v>
      </c>
    </row>
    <row r="13" spans="1:19" ht="32.25" customHeight="1" x14ac:dyDescent="0.4">
      <c r="A13" s="24" t="s">
        <v>33</v>
      </c>
      <c r="C13" s="31">
        <v>3400000</v>
      </c>
      <c r="D13" s="142"/>
      <c r="E13" s="87">
        <v>35322827460</v>
      </c>
      <c r="F13" s="142"/>
      <c r="G13" s="87">
        <v>43936736211</v>
      </c>
      <c r="H13" s="142"/>
      <c r="I13" s="63">
        <f t="shared" si="0"/>
        <v>-8613908751</v>
      </c>
      <c r="J13" s="142"/>
      <c r="K13" s="87">
        <v>3400000</v>
      </c>
      <c r="L13" s="142"/>
      <c r="M13" s="87">
        <v>35322827460</v>
      </c>
      <c r="N13" s="142"/>
      <c r="O13" s="87">
        <v>43936736211</v>
      </c>
      <c r="P13" s="142"/>
      <c r="Q13" s="63">
        <f t="shared" si="1"/>
        <v>-8613908751</v>
      </c>
      <c r="R13" s="144"/>
      <c r="S13" s="144"/>
    </row>
    <row r="14" spans="1:19" ht="32.25" customHeight="1" x14ac:dyDescent="0.4">
      <c r="A14" s="24" t="s">
        <v>27</v>
      </c>
      <c r="C14" s="31">
        <v>257500</v>
      </c>
      <c r="D14" s="142"/>
      <c r="E14" s="87">
        <v>3357395158</v>
      </c>
      <c r="F14" s="142"/>
      <c r="G14" s="87">
        <v>4221017353</v>
      </c>
      <c r="H14" s="142"/>
      <c r="I14" s="63">
        <f t="shared" si="0"/>
        <v>-863622195</v>
      </c>
      <c r="J14" s="142"/>
      <c r="K14" s="87">
        <v>257500</v>
      </c>
      <c r="L14" s="142"/>
      <c r="M14" s="87">
        <v>3357395158</v>
      </c>
      <c r="N14" s="142"/>
      <c r="O14" s="87">
        <v>4199053015</v>
      </c>
      <c r="P14" s="142"/>
      <c r="Q14" s="63">
        <f t="shared" si="1"/>
        <v>-841657857</v>
      </c>
      <c r="R14" s="144"/>
      <c r="S14" s="144"/>
    </row>
    <row r="15" spans="1:19" ht="32.25" customHeight="1" x14ac:dyDescent="0.4">
      <c r="A15" s="24" t="s">
        <v>31</v>
      </c>
      <c r="C15" s="31">
        <v>176250</v>
      </c>
      <c r="D15" s="142"/>
      <c r="E15" s="87">
        <v>2717753109</v>
      </c>
      <c r="F15" s="142"/>
      <c r="G15" s="87">
        <v>2796452524</v>
      </c>
      <c r="H15" s="142"/>
      <c r="I15" s="63">
        <f t="shared" si="0"/>
        <v>-78699415</v>
      </c>
      <c r="J15" s="142"/>
      <c r="K15" s="87">
        <v>176250</v>
      </c>
      <c r="L15" s="142"/>
      <c r="M15" s="87">
        <v>2717753109</v>
      </c>
      <c r="N15" s="142"/>
      <c r="O15" s="87">
        <v>1608763603</v>
      </c>
      <c r="P15" s="142"/>
      <c r="Q15" s="87">
        <f t="shared" si="1"/>
        <v>1108989506</v>
      </c>
      <c r="R15" s="144"/>
      <c r="S15" s="144"/>
    </row>
    <row r="16" spans="1:19" ht="32.25" customHeight="1" x14ac:dyDescent="0.4">
      <c r="A16" s="24" t="s">
        <v>25</v>
      </c>
      <c r="C16" s="31">
        <v>435000</v>
      </c>
      <c r="D16" s="142"/>
      <c r="E16" s="87">
        <v>8887415095</v>
      </c>
      <c r="F16" s="142"/>
      <c r="G16" s="87">
        <v>8274792021</v>
      </c>
      <c r="H16" s="142"/>
      <c r="I16" s="87">
        <f t="shared" si="0"/>
        <v>612623074</v>
      </c>
      <c r="J16" s="142"/>
      <c r="K16" s="87">
        <v>435000</v>
      </c>
      <c r="L16" s="142"/>
      <c r="M16" s="87">
        <v>8887415095</v>
      </c>
      <c r="N16" s="142"/>
      <c r="O16" s="87">
        <v>7479974898</v>
      </c>
      <c r="P16" s="142"/>
      <c r="Q16" s="87">
        <f t="shared" si="1"/>
        <v>1407440197</v>
      </c>
      <c r="R16" s="144"/>
      <c r="S16" s="144"/>
    </row>
    <row r="17" spans="1:19" ht="32.25" customHeight="1" x14ac:dyDescent="0.4">
      <c r="A17" s="24" t="s">
        <v>28</v>
      </c>
      <c r="C17" s="31">
        <v>600000</v>
      </c>
      <c r="D17" s="142"/>
      <c r="E17" s="87">
        <v>5667846240</v>
      </c>
      <c r="F17" s="142"/>
      <c r="G17" s="87">
        <v>6281069100</v>
      </c>
      <c r="H17" s="142"/>
      <c r="I17" s="63">
        <f t="shared" si="0"/>
        <v>-613222860</v>
      </c>
      <c r="J17" s="142"/>
      <c r="K17" s="87">
        <v>600000</v>
      </c>
      <c r="L17" s="142"/>
      <c r="M17" s="87">
        <v>5667846240</v>
      </c>
      <c r="N17" s="142"/>
      <c r="O17" s="87">
        <v>4367517268</v>
      </c>
      <c r="P17" s="142"/>
      <c r="Q17" s="87">
        <f t="shared" si="1"/>
        <v>1300328972</v>
      </c>
      <c r="R17" s="144"/>
      <c r="S17" s="144"/>
    </row>
    <row r="18" spans="1:19" ht="32.25" customHeight="1" x14ac:dyDescent="0.4">
      <c r="A18" s="24" t="s">
        <v>30</v>
      </c>
      <c r="C18" s="31">
        <v>219000</v>
      </c>
      <c r="D18" s="142"/>
      <c r="E18" s="87">
        <v>5908580864</v>
      </c>
      <c r="F18" s="142"/>
      <c r="G18" s="87">
        <v>6323637483</v>
      </c>
      <c r="H18" s="142"/>
      <c r="I18" s="63">
        <f t="shared" si="0"/>
        <v>-415056619</v>
      </c>
      <c r="J18" s="142"/>
      <c r="K18" s="87">
        <v>219000</v>
      </c>
      <c r="L18" s="142"/>
      <c r="M18" s="87">
        <v>5908580864</v>
      </c>
      <c r="N18" s="142"/>
      <c r="O18" s="87">
        <v>5302833719</v>
      </c>
      <c r="P18" s="142"/>
      <c r="Q18" s="87">
        <f t="shared" si="1"/>
        <v>605747145</v>
      </c>
      <c r="R18" s="144"/>
      <c r="S18" s="144"/>
    </row>
    <row r="19" spans="1:19" ht="32.25" customHeight="1" x14ac:dyDescent="0.4">
      <c r="A19" s="24" t="s">
        <v>24</v>
      </c>
      <c r="C19" s="31">
        <v>585000</v>
      </c>
      <c r="D19" s="142"/>
      <c r="E19" s="87">
        <v>3591417076</v>
      </c>
      <c r="F19" s="142"/>
      <c r="G19" s="87">
        <v>3831734947</v>
      </c>
      <c r="H19" s="142"/>
      <c r="I19" s="63">
        <f t="shared" si="0"/>
        <v>-240317871</v>
      </c>
      <c r="J19" s="142"/>
      <c r="K19" s="87">
        <v>585000</v>
      </c>
      <c r="L19" s="142"/>
      <c r="M19" s="87">
        <v>3591417076</v>
      </c>
      <c r="N19" s="142"/>
      <c r="O19" s="87">
        <v>4281791202</v>
      </c>
      <c r="P19" s="142"/>
      <c r="Q19" s="63">
        <f t="shared" si="1"/>
        <v>-690374126</v>
      </c>
      <c r="R19" s="144"/>
      <c r="S19" s="144"/>
    </row>
    <row r="20" spans="1:19" ht="32.25" customHeight="1" x14ac:dyDescent="0.4">
      <c r="A20" s="24" t="s">
        <v>21</v>
      </c>
      <c r="C20" s="31">
        <v>375000</v>
      </c>
      <c r="D20" s="142"/>
      <c r="E20" s="87">
        <v>15044053537</v>
      </c>
      <c r="F20" s="142"/>
      <c r="G20" s="87">
        <v>13278302823</v>
      </c>
      <c r="H20" s="142"/>
      <c r="I20" s="87">
        <f t="shared" si="0"/>
        <v>1765750714</v>
      </c>
      <c r="J20" s="142"/>
      <c r="K20" s="87">
        <v>375000</v>
      </c>
      <c r="L20" s="142"/>
      <c r="M20" s="87">
        <v>15044053537</v>
      </c>
      <c r="N20" s="142"/>
      <c r="O20" s="87">
        <v>10945488554</v>
      </c>
      <c r="P20" s="142"/>
      <c r="Q20" s="87">
        <f t="shared" si="1"/>
        <v>4098564983</v>
      </c>
      <c r="R20" s="144"/>
      <c r="S20" s="144"/>
    </row>
    <row r="21" spans="1:19" ht="32.25" customHeight="1" x14ac:dyDescent="0.4">
      <c r="A21" s="25" t="s">
        <v>34</v>
      </c>
      <c r="C21" s="39">
        <v>2650000</v>
      </c>
      <c r="D21" s="142"/>
      <c r="E21" s="88">
        <v>44465107105</v>
      </c>
      <c r="F21" s="142"/>
      <c r="G21" s="88">
        <v>41980704280</v>
      </c>
      <c r="H21" s="142"/>
      <c r="I21" s="87">
        <f t="shared" si="0"/>
        <v>2484402825</v>
      </c>
      <c r="J21" s="142"/>
      <c r="K21" s="39">
        <v>2650000</v>
      </c>
      <c r="L21" s="142"/>
      <c r="M21" s="88">
        <v>44465107105</v>
      </c>
      <c r="N21" s="142"/>
      <c r="O21" s="88">
        <v>41980704280</v>
      </c>
      <c r="P21" s="142"/>
      <c r="Q21" s="87">
        <f t="shared" si="1"/>
        <v>2484402825</v>
      </c>
      <c r="R21" s="144"/>
      <c r="S21" s="144"/>
    </row>
    <row r="22" spans="1:19" ht="32.25" customHeight="1" thickBot="1" x14ac:dyDescent="0.45">
      <c r="A22" s="15" t="s">
        <v>35</v>
      </c>
      <c r="C22" s="39"/>
      <c r="D22" s="142"/>
      <c r="E22" s="32">
        <f>SUM(E8:E21)</f>
        <v>4537662117420</v>
      </c>
      <c r="F22" s="142"/>
      <c r="G22" s="32">
        <f>SUM(G8:G21)</f>
        <v>5181465591317</v>
      </c>
      <c r="H22" s="142"/>
      <c r="I22" s="32">
        <f>SUM(I8:I21)</f>
        <v>-643803473897</v>
      </c>
      <c r="J22" s="142"/>
      <c r="K22" s="39"/>
      <c r="L22" s="142"/>
      <c r="M22" s="32">
        <f>SUM(M8:M21)</f>
        <v>4537662117420</v>
      </c>
      <c r="N22" s="142"/>
      <c r="O22" s="32">
        <f>SUM(O8:O21)</f>
        <v>3756715269679</v>
      </c>
      <c r="P22" s="142"/>
      <c r="Q22" s="32">
        <f>SUM(Q8:Q21)</f>
        <v>780946847741</v>
      </c>
      <c r="R22" s="144"/>
      <c r="S22" s="144"/>
    </row>
    <row r="23" spans="1:19" ht="32.25" customHeight="1" thickTop="1" x14ac:dyDescent="0.4">
      <c r="D23" s="144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144"/>
      <c r="S23" s="144"/>
    </row>
    <row r="24" spans="1:19" ht="21" x14ac:dyDescent="0.4">
      <c r="D24" s="144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144"/>
      <c r="S24" s="144"/>
    </row>
    <row r="25" spans="1:19" ht="21" x14ac:dyDescent="0.4">
      <c r="D25" s="144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144"/>
      <c r="S25" s="144"/>
    </row>
    <row r="26" spans="1:19" ht="21" x14ac:dyDescent="0.4">
      <c r="D26" s="144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144"/>
      <c r="S26" s="144"/>
    </row>
    <row r="27" spans="1:19" ht="21" x14ac:dyDescent="0.4"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9" ht="21" x14ac:dyDescent="0.4"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9" ht="21" x14ac:dyDescent="0.4"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9" ht="21" x14ac:dyDescent="0.4"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9" ht="21" x14ac:dyDescent="0.4"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9" ht="21" x14ac:dyDescent="0.4"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5:17" ht="21" x14ac:dyDescent="0.4"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5:17" ht="21" x14ac:dyDescent="0.4"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0"/>
  <sheetViews>
    <sheetView rightToLeft="1" view="pageBreakPreview" zoomScale="85" zoomScaleNormal="70" zoomScaleSheetLayoutView="85" workbookViewId="0">
      <selection activeCell="A10" sqref="A10:C10"/>
    </sheetView>
  </sheetViews>
  <sheetFormatPr defaultRowHeight="12.75" x14ac:dyDescent="0.2"/>
  <cols>
    <col min="1" max="2" width="2.5703125" style="40" customWidth="1"/>
    <col min="3" max="3" width="28" style="40" customWidth="1"/>
    <col min="4" max="5" width="1.28515625" style="40" customWidth="1"/>
    <col min="6" max="6" width="14.5703125" style="40" bestFit="1" customWidth="1"/>
    <col min="7" max="7" width="1.28515625" style="40" customWidth="1"/>
    <col min="8" max="8" width="19.140625" style="40" bestFit="1" customWidth="1"/>
    <col min="9" max="9" width="1.28515625" style="40" customWidth="1"/>
    <col min="10" max="10" width="19.7109375" style="40" bestFit="1" customWidth="1"/>
    <col min="11" max="11" width="1.28515625" style="40" customWidth="1"/>
    <col min="12" max="12" width="14.28515625" style="40" customWidth="1"/>
    <col min="13" max="13" width="1.28515625" style="40" customWidth="1"/>
    <col min="14" max="14" width="18.7109375" style="40" bestFit="1" customWidth="1"/>
    <col min="15" max="15" width="1.28515625" style="40" customWidth="1"/>
    <col min="16" max="16" width="14.28515625" style="40" customWidth="1"/>
    <col min="17" max="17" width="1.28515625" style="40" customWidth="1"/>
    <col min="18" max="18" width="17.140625" style="40" bestFit="1" customWidth="1"/>
    <col min="19" max="19" width="1.28515625" style="40" customWidth="1"/>
    <col min="20" max="20" width="15.5703125" style="40" customWidth="1"/>
    <col min="21" max="21" width="1.28515625" style="40" customWidth="1"/>
    <col min="22" max="22" width="16.42578125" style="40" bestFit="1" customWidth="1"/>
    <col min="23" max="23" width="1.28515625" style="40" customWidth="1"/>
    <col min="24" max="24" width="19.42578125" style="40" bestFit="1" customWidth="1"/>
    <col min="25" max="25" width="1.28515625" style="40" customWidth="1"/>
    <col min="26" max="26" width="18.7109375" style="40" bestFit="1" customWidth="1"/>
    <col min="27" max="27" width="1.28515625" style="40" customWidth="1"/>
    <col min="28" max="28" width="19.140625" style="40" bestFit="1" customWidth="1"/>
    <col min="29" max="29" width="0.28515625" style="40" customWidth="1"/>
    <col min="30" max="31" width="9.140625" style="40"/>
    <col min="32" max="32" width="27.140625" style="40" bestFit="1" customWidth="1"/>
    <col min="33" max="16384" width="9.140625" style="40"/>
  </cols>
  <sheetData>
    <row r="1" spans="1:32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</row>
    <row r="2" spans="1:32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</row>
    <row r="3" spans="1:32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2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2" ht="21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2" ht="24" x14ac:dyDescent="0.2">
      <c r="A6" s="2" t="s">
        <v>3</v>
      </c>
      <c r="B6" s="157" t="s">
        <v>4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</row>
    <row r="7" spans="1:32" ht="24" x14ac:dyDescent="0.2">
      <c r="A7" s="157" t="s">
        <v>5</v>
      </c>
      <c r="B7" s="157"/>
      <c r="C7" s="157" t="s">
        <v>6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F7" s="128"/>
    </row>
    <row r="8" spans="1:32" ht="21" x14ac:dyDescent="0.2">
      <c r="E8" s="43"/>
      <c r="F8" s="153" t="s">
        <v>7</v>
      </c>
      <c r="G8" s="153"/>
      <c r="H8" s="153"/>
      <c r="I8" s="153"/>
      <c r="J8" s="153"/>
      <c r="K8" s="43"/>
      <c r="L8" s="153" t="s">
        <v>8</v>
      </c>
      <c r="M8" s="153"/>
      <c r="N8" s="153"/>
      <c r="O8" s="153"/>
      <c r="P8" s="153"/>
      <c r="Q8" s="153"/>
      <c r="R8" s="153"/>
      <c r="S8" s="43"/>
      <c r="T8" s="153" t="s">
        <v>9</v>
      </c>
      <c r="U8" s="153"/>
      <c r="V8" s="153"/>
      <c r="W8" s="153"/>
      <c r="X8" s="153"/>
      <c r="Y8" s="153"/>
      <c r="Z8" s="153"/>
      <c r="AA8" s="153"/>
      <c r="AB8" s="153"/>
      <c r="AF8" s="129" t="s">
        <v>200</v>
      </c>
    </row>
    <row r="9" spans="1:32" ht="21" x14ac:dyDescent="0.2">
      <c r="E9" s="43"/>
      <c r="F9" s="44"/>
      <c r="G9" s="44"/>
      <c r="H9" s="44"/>
      <c r="I9" s="44"/>
      <c r="J9" s="44"/>
      <c r="K9" s="43"/>
      <c r="L9" s="156" t="s">
        <v>10</v>
      </c>
      <c r="M9" s="156"/>
      <c r="N9" s="156"/>
      <c r="O9" s="44"/>
      <c r="P9" s="156" t="s">
        <v>11</v>
      </c>
      <c r="Q9" s="156"/>
      <c r="R9" s="156"/>
      <c r="S9" s="43"/>
      <c r="T9" s="44"/>
      <c r="U9" s="44"/>
      <c r="V9" s="44"/>
      <c r="W9" s="44"/>
      <c r="X9" s="44"/>
      <c r="Y9" s="44"/>
      <c r="Z9" s="44"/>
      <c r="AA9" s="44"/>
      <c r="AB9" s="44"/>
      <c r="AF9" s="129">
        <v>4570756765328</v>
      </c>
    </row>
    <row r="10" spans="1:32" ht="21" x14ac:dyDescent="0.2">
      <c r="A10" s="153" t="s">
        <v>12</v>
      </c>
      <c r="B10" s="153"/>
      <c r="C10" s="153"/>
      <c r="E10" s="153" t="s">
        <v>13</v>
      </c>
      <c r="F10" s="153"/>
      <c r="G10" s="43"/>
      <c r="H10" s="3" t="s">
        <v>14</v>
      </c>
      <c r="I10" s="43"/>
      <c r="J10" s="3" t="s">
        <v>15</v>
      </c>
      <c r="K10" s="43"/>
      <c r="L10" s="5" t="s">
        <v>13</v>
      </c>
      <c r="M10" s="44"/>
      <c r="N10" s="5" t="s">
        <v>14</v>
      </c>
      <c r="O10" s="43"/>
      <c r="P10" s="5" t="s">
        <v>13</v>
      </c>
      <c r="Q10" s="44"/>
      <c r="R10" s="5" t="s">
        <v>16</v>
      </c>
      <c r="S10" s="43"/>
      <c r="T10" s="3" t="s">
        <v>13</v>
      </c>
      <c r="U10" s="43"/>
      <c r="V10" s="3" t="s">
        <v>17</v>
      </c>
      <c r="W10" s="43"/>
      <c r="X10" s="3" t="s">
        <v>14</v>
      </c>
      <c r="Y10" s="43"/>
      <c r="Z10" s="3" t="s">
        <v>15</v>
      </c>
      <c r="AA10" s="43"/>
      <c r="AB10" s="3" t="s">
        <v>18</v>
      </c>
      <c r="AF10" s="129"/>
    </row>
    <row r="11" spans="1:32" ht="21" x14ac:dyDescent="0.2">
      <c r="A11" s="154" t="s">
        <v>19</v>
      </c>
      <c r="B11" s="154"/>
      <c r="C11" s="154"/>
      <c r="E11" s="155">
        <v>8200000000</v>
      </c>
      <c r="F11" s="155"/>
      <c r="G11" s="43"/>
      <c r="H11" s="29">
        <v>3205509980900</v>
      </c>
      <c r="I11" s="43"/>
      <c r="J11" s="29">
        <v>4686689664000</v>
      </c>
      <c r="K11" s="43"/>
      <c r="L11" s="29">
        <v>0</v>
      </c>
      <c r="M11" s="43"/>
      <c r="N11" s="29">
        <v>0</v>
      </c>
      <c r="O11" s="43"/>
      <c r="P11" s="29">
        <v>0</v>
      </c>
      <c r="Q11" s="43"/>
      <c r="R11" s="29">
        <v>0</v>
      </c>
      <c r="S11" s="43"/>
      <c r="T11" s="29">
        <v>8200000000</v>
      </c>
      <c r="U11" s="43"/>
      <c r="V11" s="29">
        <v>504</v>
      </c>
      <c r="W11" s="43"/>
      <c r="X11" s="29">
        <v>3205509980900</v>
      </c>
      <c r="Y11" s="43"/>
      <c r="Z11" s="29">
        <v>4100853456000</v>
      </c>
      <c r="AA11" s="43"/>
      <c r="AB11" s="73">
        <f>Z11/AF9</f>
        <v>0.89719354289589293</v>
      </c>
      <c r="AF11" s="128"/>
    </row>
    <row r="12" spans="1:32" ht="21" x14ac:dyDescent="0.2">
      <c r="A12" s="149" t="s">
        <v>20</v>
      </c>
      <c r="B12" s="149"/>
      <c r="C12" s="149"/>
      <c r="E12" s="148">
        <v>232800000</v>
      </c>
      <c r="F12" s="148"/>
      <c r="G12" s="43"/>
      <c r="H12" s="31">
        <v>151770180937</v>
      </c>
      <c r="I12" s="43"/>
      <c r="J12" s="31">
        <v>148302292752</v>
      </c>
      <c r="K12" s="43"/>
      <c r="L12" s="31">
        <v>0</v>
      </c>
      <c r="M12" s="43"/>
      <c r="N12" s="31">
        <v>0</v>
      </c>
      <c r="O12" s="43"/>
      <c r="P12" s="63">
        <v>-10000000</v>
      </c>
      <c r="Q12" s="43"/>
      <c r="R12" s="31">
        <v>6638286325</v>
      </c>
      <c r="S12" s="43"/>
      <c r="T12" s="31">
        <v>222800000</v>
      </c>
      <c r="U12" s="43"/>
      <c r="V12" s="31">
        <v>528</v>
      </c>
      <c r="W12" s="43"/>
      <c r="X12" s="31">
        <v>145250843267</v>
      </c>
      <c r="Y12" s="43"/>
      <c r="Z12" s="31">
        <v>116729055168</v>
      </c>
      <c r="AA12" s="43"/>
      <c r="AB12" s="73">
        <f t="shared" ref="AB12:AB26" si="0">Z12/$AF$9</f>
        <v>2.5538233855159749E-2</v>
      </c>
    </row>
    <row r="13" spans="1:32" ht="21" x14ac:dyDescent="0.2">
      <c r="A13" s="149" t="s">
        <v>21</v>
      </c>
      <c r="B13" s="149"/>
      <c r="C13" s="149"/>
      <c r="E13" s="148">
        <v>750000</v>
      </c>
      <c r="F13" s="148"/>
      <c r="G13" s="43"/>
      <c r="H13" s="31">
        <v>21890977106</v>
      </c>
      <c r="I13" s="43"/>
      <c r="J13" s="31">
        <v>24223791375</v>
      </c>
      <c r="K13" s="43"/>
      <c r="L13" s="31">
        <v>0</v>
      </c>
      <c r="M13" s="43"/>
      <c r="N13" s="31">
        <v>0</v>
      </c>
      <c r="O13" s="43"/>
      <c r="P13" s="63">
        <v>-375000</v>
      </c>
      <c r="Q13" s="43"/>
      <c r="R13" s="31">
        <v>14814776139</v>
      </c>
      <c r="S13" s="43"/>
      <c r="T13" s="31">
        <v>375000</v>
      </c>
      <c r="U13" s="43"/>
      <c r="V13" s="31">
        <v>40430</v>
      </c>
      <c r="W13" s="43"/>
      <c r="X13" s="31">
        <v>10945488554</v>
      </c>
      <c r="Y13" s="43"/>
      <c r="Z13" s="31">
        <v>15044053537.5</v>
      </c>
      <c r="AA13" s="43"/>
      <c r="AB13" s="73">
        <f t="shared" si="0"/>
        <v>3.2913704031722699E-3</v>
      </c>
    </row>
    <row r="14" spans="1:32" ht="21" x14ac:dyDescent="0.2">
      <c r="A14" s="149" t="s">
        <v>22</v>
      </c>
      <c r="B14" s="149"/>
      <c r="C14" s="149"/>
      <c r="E14" s="148">
        <v>200000</v>
      </c>
      <c r="F14" s="148"/>
      <c r="G14" s="43"/>
      <c r="H14" s="87">
        <v>1636347637</v>
      </c>
      <c r="I14" s="124"/>
      <c r="J14" s="87">
        <v>1817838640</v>
      </c>
      <c r="K14" s="124"/>
      <c r="L14" s="87">
        <v>0</v>
      </c>
      <c r="M14" s="124"/>
      <c r="N14" s="87">
        <v>0</v>
      </c>
      <c r="O14" s="124"/>
      <c r="P14" s="63">
        <v>-200000</v>
      </c>
      <c r="Q14" s="124"/>
      <c r="R14" s="87">
        <v>2139334138</v>
      </c>
      <c r="S14" s="124"/>
      <c r="T14" s="87">
        <v>0</v>
      </c>
      <c r="U14" s="124"/>
      <c r="V14" s="87">
        <v>0</v>
      </c>
      <c r="W14" s="124"/>
      <c r="X14" s="87">
        <v>0</v>
      </c>
      <c r="Y14" s="124"/>
      <c r="Z14" s="87">
        <v>0</v>
      </c>
      <c r="AA14" s="124"/>
      <c r="AB14" s="73">
        <f t="shared" si="0"/>
        <v>0</v>
      </c>
    </row>
    <row r="15" spans="1:32" ht="21" x14ac:dyDescent="0.2">
      <c r="A15" s="149" t="s">
        <v>23</v>
      </c>
      <c r="B15" s="149"/>
      <c r="C15" s="149"/>
      <c r="E15" s="148">
        <v>1475169</v>
      </c>
      <c r="F15" s="148"/>
      <c r="G15" s="43"/>
      <c r="H15" s="87">
        <v>6693024691</v>
      </c>
      <c r="I15" s="124"/>
      <c r="J15" s="87">
        <v>16818670692.308701</v>
      </c>
      <c r="K15" s="124"/>
      <c r="L15" s="87">
        <v>0</v>
      </c>
      <c r="M15" s="124"/>
      <c r="N15" s="87">
        <v>0</v>
      </c>
      <c r="O15" s="124"/>
      <c r="P15" s="87">
        <v>0</v>
      </c>
      <c r="Q15" s="124"/>
      <c r="R15" s="87">
        <v>0</v>
      </c>
      <c r="S15" s="124"/>
      <c r="T15" s="87">
        <v>1475169</v>
      </c>
      <c r="U15" s="124"/>
      <c r="V15" s="87">
        <v>13410</v>
      </c>
      <c r="W15" s="124"/>
      <c r="X15" s="87">
        <v>6693024691</v>
      </c>
      <c r="Y15" s="124"/>
      <c r="Z15" s="87">
        <v>19629101304.0783</v>
      </c>
      <c r="AA15" s="124"/>
      <c r="AB15" s="73">
        <f t="shared" si="0"/>
        <v>4.2944970191757083E-3</v>
      </c>
    </row>
    <row r="16" spans="1:32" ht="21" x14ac:dyDescent="0.2">
      <c r="A16" s="149" t="s">
        <v>24</v>
      </c>
      <c r="B16" s="149"/>
      <c r="C16" s="149"/>
      <c r="E16" s="148">
        <v>585000</v>
      </c>
      <c r="F16" s="148"/>
      <c r="G16" s="43"/>
      <c r="H16" s="87">
        <v>4281791202</v>
      </c>
      <c r="I16" s="124"/>
      <c r="J16" s="87">
        <v>3831734947.9499998</v>
      </c>
      <c r="K16" s="124"/>
      <c r="L16" s="87">
        <v>0</v>
      </c>
      <c r="M16" s="124"/>
      <c r="N16" s="87">
        <v>0</v>
      </c>
      <c r="O16" s="124"/>
      <c r="P16" s="87">
        <v>0</v>
      </c>
      <c r="Q16" s="124"/>
      <c r="R16" s="87">
        <v>0</v>
      </c>
      <c r="S16" s="124"/>
      <c r="T16" s="87">
        <v>585000</v>
      </c>
      <c r="U16" s="124"/>
      <c r="V16" s="87">
        <v>6187</v>
      </c>
      <c r="W16" s="124"/>
      <c r="X16" s="87">
        <v>4281791202</v>
      </c>
      <c r="Y16" s="124"/>
      <c r="Z16" s="87">
        <v>3591417076.6500001</v>
      </c>
      <c r="AA16" s="124"/>
      <c r="AB16" s="73">
        <f t="shared" si="0"/>
        <v>7.8573795566920263E-4</v>
      </c>
    </row>
    <row r="17" spans="1:32" ht="21" x14ac:dyDescent="0.2">
      <c r="A17" s="149" t="s">
        <v>25</v>
      </c>
      <c r="B17" s="149"/>
      <c r="C17" s="149"/>
      <c r="E17" s="148">
        <v>870000</v>
      </c>
      <c r="F17" s="148"/>
      <c r="G17" s="43"/>
      <c r="H17" s="87">
        <v>14959949802</v>
      </c>
      <c r="I17" s="124"/>
      <c r="J17" s="87">
        <v>15754766925</v>
      </c>
      <c r="K17" s="124"/>
      <c r="L17" s="87">
        <v>0</v>
      </c>
      <c r="M17" s="124"/>
      <c r="N17" s="87">
        <v>0</v>
      </c>
      <c r="O17" s="124"/>
      <c r="P17" s="63">
        <v>-435000</v>
      </c>
      <c r="Q17" s="124"/>
      <c r="R17" s="87">
        <v>9709701648</v>
      </c>
      <c r="S17" s="124"/>
      <c r="T17" s="87">
        <v>435000</v>
      </c>
      <c r="U17" s="124"/>
      <c r="V17" s="87">
        <v>20590</v>
      </c>
      <c r="W17" s="124"/>
      <c r="X17" s="87">
        <v>7479974898</v>
      </c>
      <c r="Y17" s="124"/>
      <c r="Z17" s="87">
        <v>8887415095.5</v>
      </c>
      <c r="AA17" s="124"/>
      <c r="AB17" s="73">
        <f t="shared" si="0"/>
        <v>1.9444077976138452E-3</v>
      </c>
    </row>
    <row r="18" spans="1:32" ht="21" x14ac:dyDescent="0.2">
      <c r="A18" s="149" t="s">
        <v>26</v>
      </c>
      <c r="B18" s="149"/>
      <c r="C18" s="149"/>
      <c r="E18" s="148">
        <v>31000000</v>
      </c>
      <c r="F18" s="148"/>
      <c r="G18" s="43"/>
      <c r="H18" s="87">
        <v>379836907288</v>
      </c>
      <c r="I18" s="124"/>
      <c r="J18" s="87">
        <v>386350247200</v>
      </c>
      <c r="K18" s="124"/>
      <c r="L18" s="87">
        <v>0</v>
      </c>
      <c r="M18" s="124"/>
      <c r="N18" s="87">
        <v>0</v>
      </c>
      <c r="O18" s="124"/>
      <c r="P18" s="63">
        <v>-31000000</v>
      </c>
      <c r="Q18" s="124"/>
      <c r="R18" s="87">
        <v>417725826901</v>
      </c>
      <c r="S18" s="124"/>
      <c r="T18" s="87">
        <v>0</v>
      </c>
      <c r="U18" s="124"/>
      <c r="V18" s="87">
        <v>0</v>
      </c>
      <c r="W18" s="124"/>
      <c r="X18" s="87">
        <v>0</v>
      </c>
      <c r="Y18" s="124"/>
      <c r="Z18" s="87">
        <v>0</v>
      </c>
      <c r="AA18" s="124"/>
      <c r="AB18" s="73">
        <f t="shared" si="0"/>
        <v>0</v>
      </c>
    </row>
    <row r="19" spans="1:32" ht="21" x14ac:dyDescent="0.2">
      <c r="A19" s="149" t="s">
        <v>27</v>
      </c>
      <c r="B19" s="149"/>
      <c r="C19" s="149"/>
      <c r="E19" s="148">
        <v>257500</v>
      </c>
      <c r="F19" s="148"/>
      <c r="G19" s="43"/>
      <c r="H19" s="87">
        <v>4199053015</v>
      </c>
      <c r="I19" s="124"/>
      <c r="J19" s="87">
        <v>4221017353</v>
      </c>
      <c r="K19" s="124"/>
      <c r="L19" s="87">
        <v>0</v>
      </c>
      <c r="M19" s="124"/>
      <c r="N19" s="87">
        <v>0</v>
      </c>
      <c r="O19" s="124"/>
      <c r="P19" s="87">
        <v>0</v>
      </c>
      <c r="Q19" s="124"/>
      <c r="R19" s="87">
        <v>0</v>
      </c>
      <c r="S19" s="124"/>
      <c r="T19" s="87">
        <v>257500</v>
      </c>
      <c r="U19" s="124"/>
      <c r="V19" s="87">
        <v>13140</v>
      </c>
      <c r="W19" s="124"/>
      <c r="X19" s="87">
        <v>4199053015</v>
      </c>
      <c r="Y19" s="124"/>
      <c r="Z19" s="87">
        <v>3357395158.5</v>
      </c>
      <c r="AA19" s="124"/>
      <c r="AB19" s="73">
        <f t="shared" si="0"/>
        <v>7.3453813687219291E-4</v>
      </c>
    </row>
    <row r="20" spans="1:32" ht="21" x14ac:dyDescent="0.2">
      <c r="A20" s="149" t="s">
        <v>28</v>
      </c>
      <c r="B20" s="149"/>
      <c r="C20" s="149"/>
      <c r="E20" s="148">
        <v>300000</v>
      </c>
      <c r="F20" s="148"/>
      <c r="G20" s="43"/>
      <c r="H20" s="87">
        <v>4367517268</v>
      </c>
      <c r="I20" s="124"/>
      <c r="J20" s="87">
        <v>6281069100</v>
      </c>
      <c r="K20" s="124"/>
      <c r="L20" s="87">
        <v>300000</v>
      </c>
      <c r="M20" s="124"/>
      <c r="N20" s="87">
        <v>0</v>
      </c>
      <c r="O20" s="124"/>
      <c r="P20" s="87">
        <v>0</v>
      </c>
      <c r="Q20" s="124"/>
      <c r="R20" s="87">
        <v>0</v>
      </c>
      <c r="S20" s="124"/>
      <c r="T20" s="87">
        <v>600000</v>
      </c>
      <c r="U20" s="124"/>
      <c r="V20" s="87">
        <v>9520</v>
      </c>
      <c r="W20" s="124"/>
      <c r="X20" s="87">
        <v>4367517268</v>
      </c>
      <c r="Y20" s="124"/>
      <c r="Z20" s="87">
        <v>5667846240</v>
      </c>
      <c r="AA20" s="124"/>
      <c r="AB20" s="73">
        <f>Z20/$AF$9</f>
        <v>1.2400235958723723E-3</v>
      </c>
    </row>
    <row r="21" spans="1:32" ht="21" x14ac:dyDescent="0.2">
      <c r="A21" s="149" t="s">
        <v>29</v>
      </c>
      <c r="B21" s="149"/>
      <c r="C21" s="149"/>
      <c r="E21" s="148">
        <v>360000</v>
      </c>
      <c r="F21" s="148"/>
      <c r="G21" s="43"/>
      <c r="H21" s="87">
        <v>3562912187</v>
      </c>
      <c r="I21" s="124"/>
      <c r="J21" s="87">
        <v>5961955068</v>
      </c>
      <c r="K21" s="124"/>
      <c r="L21" s="87">
        <v>0</v>
      </c>
      <c r="M21" s="124"/>
      <c r="N21" s="87">
        <v>0</v>
      </c>
      <c r="O21" s="124"/>
      <c r="P21" s="87">
        <v>0</v>
      </c>
      <c r="Q21" s="124"/>
      <c r="R21" s="87">
        <v>0</v>
      </c>
      <c r="S21" s="124"/>
      <c r="T21" s="87">
        <v>360000</v>
      </c>
      <c r="U21" s="124"/>
      <c r="V21" s="87">
        <v>16820</v>
      </c>
      <c r="W21" s="124"/>
      <c r="X21" s="87">
        <v>3562912187</v>
      </c>
      <c r="Y21" s="124"/>
      <c r="Z21" s="87">
        <v>6008393304</v>
      </c>
      <c r="AA21" s="124"/>
      <c r="AB21" s="73">
        <f t="shared" si="0"/>
        <v>1.3145292152882335E-3</v>
      </c>
    </row>
    <row r="22" spans="1:32" ht="21" x14ac:dyDescent="0.2">
      <c r="A22" s="149" t="s">
        <v>30</v>
      </c>
      <c r="B22" s="149"/>
      <c r="C22" s="149"/>
      <c r="E22" s="148">
        <v>219000</v>
      </c>
      <c r="F22" s="148"/>
      <c r="G22" s="43"/>
      <c r="H22" s="87">
        <v>5302833719</v>
      </c>
      <c r="I22" s="124"/>
      <c r="J22" s="87">
        <v>6323637483</v>
      </c>
      <c r="K22" s="124"/>
      <c r="L22" s="87">
        <v>0</v>
      </c>
      <c r="M22" s="124"/>
      <c r="N22" s="87">
        <v>0</v>
      </c>
      <c r="O22" s="124"/>
      <c r="P22" s="87">
        <v>0</v>
      </c>
      <c r="Q22" s="124"/>
      <c r="R22" s="87">
        <v>0</v>
      </c>
      <c r="S22" s="124"/>
      <c r="T22" s="87">
        <v>219000</v>
      </c>
      <c r="U22" s="124"/>
      <c r="V22" s="87">
        <v>27190</v>
      </c>
      <c r="W22" s="124"/>
      <c r="X22" s="87">
        <v>5302833719</v>
      </c>
      <c r="Y22" s="124"/>
      <c r="Z22" s="87">
        <v>5908580864.6999998</v>
      </c>
      <c r="AA22" s="124"/>
      <c r="AB22" s="73">
        <f t="shared" si="0"/>
        <v>1.2926920350520986E-3</v>
      </c>
    </row>
    <row r="23" spans="1:32" ht="21" x14ac:dyDescent="0.2">
      <c r="A23" s="149" t="s">
        <v>31</v>
      </c>
      <c r="B23" s="149"/>
      <c r="C23" s="149"/>
      <c r="E23" s="148">
        <v>176250</v>
      </c>
      <c r="F23" s="148"/>
      <c r="G23" s="43"/>
      <c r="H23" s="87">
        <v>1608763603</v>
      </c>
      <c r="I23" s="124"/>
      <c r="J23" s="87">
        <v>2796452524.125</v>
      </c>
      <c r="K23" s="124"/>
      <c r="L23" s="87">
        <v>0</v>
      </c>
      <c r="M23" s="124"/>
      <c r="N23" s="87">
        <v>0</v>
      </c>
      <c r="O23" s="124"/>
      <c r="P23" s="87">
        <v>0</v>
      </c>
      <c r="Q23" s="124"/>
      <c r="R23" s="87">
        <v>0</v>
      </c>
      <c r="S23" s="124"/>
      <c r="T23" s="87">
        <v>176250</v>
      </c>
      <c r="U23" s="124"/>
      <c r="V23" s="87">
        <v>15540</v>
      </c>
      <c r="W23" s="124"/>
      <c r="X23" s="87">
        <v>1608763603</v>
      </c>
      <c r="Y23" s="124"/>
      <c r="Z23" s="87">
        <v>2717753109.75</v>
      </c>
      <c r="AA23" s="124"/>
      <c r="AB23" s="73">
        <f t="shared" si="0"/>
        <v>5.945958731310815E-4</v>
      </c>
    </row>
    <row r="24" spans="1:32" ht="21" x14ac:dyDescent="0.2">
      <c r="A24" s="149" t="s">
        <v>32</v>
      </c>
      <c r="B24" s="149"/>
      <c r="C24" s="149"/>
      <c r="E24" s="148">
        <v>0</v>
      </c>
      <c r="F24" s="148"/>
      <c r="G24" s="43"/>
      <c r="H24" s="87">
        <v>0</v>
      </c>
      <c r="I24" s="124"/>
      <c r="J24" s="87">
        <v>0</v>
      </c>
      <c r="K24" s="124"/>
      <c r="L24" s="87">
        <v>100000000</v>
      </c>
      <c r="M24" s="124"/>
      <c r="N24" s="87">
        <v>199287899733</v>
      </c>
      <c r="O24" s="124"/>
      <c r="P24" s="87">
        <v>0</v>
      </c>
      <c r="Q24" s="124"/>
      <c r="R24" s="87">
        <v>0</v>
      </c>
      <c r="S24" s="124"/>
      <c r="T24" s="87">
        <v>100000000</v>
      </c>
      <c r="U24" s="124"/>
      <c r="V24" s="87">
        <v>1708</v>
      </c>
      <c r="W24" s="124"/>
      <c r="X24" s="87">
        <v>199287899733</v>
      </c>
      <c r="Y24" s="124"/>
      <c r="Z24" s="87">
        <v>169479716000</v>
      </c>
      <c r="AA24" s="124"/>
      <c r="AB24" s="73">
        <f t="shared" si="0"/>
        <v>3.7079136935399368E-2</v>
      </c>
    </row>
    <row r="25" spans="1:32" ht="21" x14ac:dyDescent="0.2">
      <c r="A25" s="149" t="s">
        <v>33</v>
      </c>
      <c r="B25" s="149"/>
      <c r="C25" s="149"/>
      <c r="E25" s="148">
        <v>0</v>
      </c>
      <c r="F25" s="148"/>
      <c r="G25" s="43"/>
      <c r="H25" s="87">
        <v>0</v>
      </c>
      <c r="I25" s="124"/>
      <c r="J25" s="87">
        <v>0</v>
      </c>
      <c r="K25" s="124"/>
      <c r="L25" s="87">
        <v>3400000</v>
      </c>
      <c r="M25" s="124"/>
      <c r="N25" s="87">
        <v>43936736211</v>
      </c>
      <c r="O25" s="124"/>
      <c r="P25" s="87">
        <v>0</v>
      </c>
      <c r="Q25" s="124"/>
      <c r="R25" s="87">
        <v>0</v>
      </c>
      <c r="S25" s="124"/>
      <c r="T25" s="87">
        <v>3400000</v>
      </c>
      <c r="U25" s="124"/>
      <c r="V25" s="87">
        <v>10470</v>
      </c>
      <c r="W25" s="124"/>
      <c r="X25" s="87">
        <v>43936736211</v>
      </c>
      <c r="Y25" s="124"/>
      <c r="Z25" s="87">
        <v>35322827460</v>
      </c>
      <c r="AA25" s="124"/>
      <c r="AB25" s="73">
        <f t="shared" si="0"/>
        <v>7.7280041957046063E-3</v>
      </c>
    </row>
    <row r="26" spans="1:32" ht="21" x14ac:dyDescent="0.2">
      <c r="A26" s="150" t="s">
        <v>34</v>
      </c>
      <c r="B26" s="150"/>
      <c r="C26" s="150"/>
      <c r="D26" s="42"/>
      <c r="E26" s="148">
        <v>0</v>
      </c>
      <c r="F26" s="151"/>
      <c r="G26" s="43"/>
      <c r="H26" s="88">
        <v>0</v>
      </c>
      <c r="I26" s="124"/>
      <c r="J26" s="88">
        <v>0</v>
      </c>
      <c r="K26" s="124"/>
      <c r="L26" s="88">
        <v>2650000</v>
      </c>
      <c r="M26" s="124"/>
      <c r="N26" s="88">
        <v>41980704280</v>
      </c>
      <c r="O26" s="124"/>
      <c r="P26" s="88">
        <v>0</v>
      </c>
      <c r="Q26" s="124"/>
      <c r="R26" s="88">
        <v>0</v>
      </c>
      <c r="S26" s="124"/>
      <c r="T26" s="88">
        <v>2650000</v>
      </c>
      <c r="U26" s="124"/>
      <c r="V26" s="39">
        <v>16910</v>
      </c>
      <c r="W26" s="124"/>
      <c r="X26" s="88">
        <v>41980704280</v>
      </c>
      <c r="Y26" s="124"/>
      <c r="Z26" s="88">
        <v>44465107105</v>
      </c>
      <c r="AA26" s="124"/>
      <c r="AB26" s="73">
        <f t="shared" si="0"/>
        <v>9.7281718078492327E-3</v>
      </c>
    </row>
    <row r="27" spans="1:32" ht="21.75" thickBot="1" x14ac:dyDescent="0.25">
      <c r="A27" s="152" t="s">
        <v>35</v>
      </c>
      <c r="B27" s="152"/>
      <c r="C27" s="152"/>
      <c r="D27" s="152"/>
      <c r="E27" s="43"/>
      <c r="F27" s="32">
        <f>SUM(E11:F26)</f>
        <v>8468992919</v>
      </c>
      <c r="G27" s="43"/>
      <c r="H27" s="32">
        <f>SUM(H11:H26)</f>
        <v>3805620239355</v>
      </c>
      <c r="I27" s="124"/>
      <c r="J27" s="32">
        <f>SUM(J11:J26)</f>
        <v>5309373138060.3838</v>
      </c>
      <c r="K27" s="124"/>
      <c r="L27" s="32">
        <f>SUM(L11:L26)</f>
        <v>106350000</v>
      </c>
      <c r="M27" s="124"/>
      <c r="N27" s="32">
        <f>SUM(N11:N26)</f>
        <v>285205340224</v>
      </c>
      <c r="O27" s="124"/>
      <c r="P27" s="32">
        <f>SUM(P11:P26)</f>
        <v>-42010000</v>
      </c>
      <c r="Q27" s="124"/>
      <c r="R27" s="32">
        <f>SUM(R11:R26)</f>
        <v>451027925151</v>
      </c>
      <c r="S27" s="124"/>
      <c r="T27" s="32">
        <f>SUM(T11:T26)</f>
        <v>8533332919</v>
      </c>
      <c r="U27" s="124"/>
      <c r="V27" s="39"/>
      <c r="W27" s="124"/>
      <c r="X27" s="32">
        <f>SUM(X11:X26)</f>
        <v>3684407523528</v>
      </c>
      <c r="Y27" s="124"/>
      <c r="Z27" s="32">
        <f>SUM(Z11:Z26)</f>
        <v>4537662117423.6777</v>
      </c>
      <c r="AA27" s="124"/>
      <c r="AB27" s="125">
        <f>SUM(AB11:AB26)</f>
        <v>0.9927594817218528</v>
      </c>
      <c r="AF27" s="72"/>
    </row>
    <row r="28" spans="1:32" x14ac:dyDescent="0.2">
      <c r="E28" s="43"/>
      <c r="F28" s="43"/>
      <c r="G28" s="43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</row>
    <row r="29" spans="1:32" x14ac:dyDescent="0.2"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</row>
    <row r="30" spans="1:32" ht="21" x14ac:dyDescent="0.2">
      <c r="H30" s="87"/>
      <c r="I30" s="87"/>
      <c r="J30" s="87"/>
      <c r="K30" s="126"/>
      <c r="L30" s="126"/>
      <c r="M30" s="126"/>
      <c r="N30" s="126"/>
      <c r="O30" s="126"/>
      <c r="P30" s="126"/>
      <c r="Q30" s="126"/>
      <c r="R30" s="127"/>
      <c r="S30" s="126"/>
      <c r="T30" s="148"/>
      <c r="U30" s="148"/>
      <c r="V30" s="148"/>
      <c r="W30" s="148"/>
      <c r="X30" s="148"/>
      <c r="Y30" s="148"/>
      <c r="Z30" s="148"/>
      <c r="AA30" s="148"/>
      <c r="AB30" s="148"/>
    </row>
    <row r="31" spans="1:32" ht="21" x14ac:dyDescent="0.2">
      <c r="H31" s="87"/>
      <c r="I31" s="87"/>
      <c r="J31" s="87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</row>
    <row r="32" spans="1:32" ht="21" x14ac:dyDescent="0.2">
      <c r="H32" s="87"/>
      <c r="I32" s="87"/>
      <c r="J32" s="87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</row>
    <row r="33" spans="8:28" ht="21" x14ac:dyDescent="0.2">
      <c r="H33" s="87"/>
      <c r="I33" s="87"/>
      <c r="J33" s="87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</row>
    <row r="34" spans="8:28" ht="21" x14ac:dyDescent="0.2">
      <c r="H34" s="87"/>
      <c r="I34" s="87"/>
      <c r="J34" s="87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</row>
    <row r="35" spans="8:28" ht="21" x14ac:dyDescent="0.2">
      <c r="H35" s="46"/>
      <c r="I35" s="46"/>
      <c r="J35" s="46"/>
    </row>
    <row r="36" spans="8:28" ht="21" x14ac:dyDescent="0.2">
      <c r="H36" s="46"/>
      <c r="I36" s="46"/>
      <c r="J36" s="46"/>
    </row>
    <row r="37" spans="8:28" ht="21" x14ac:dyDescent="0.2">
      <c r="H37" s="46"/>
      <c r="I37" s="46"/>
      <c r="J37" s="46"/>
    </row>
    <row r="38" spans="8:28" ht="21" x14ac:dyDescent="0.2">
      <c r="H38" s="46"/>
      <c r="I38" s="46"/>
      <c r="J38" s="46"/>
    </row>
    <row r="39" spans="8:28" ht="21" x14ac:dyDescent="0.2">
      <c r="H39" s="46"/>
      <c r="I39" s="46"/>
      <c r="J39" s="46"/>
    </row>
    <row r="40" spans="8:28" ht="21" x14ac:dyDescent="0.2">
      <c r="H40" s="46"/>
      <c r="I40" s="46"/>
      <c r="J40" s="46"/>
    </row>
  </sheetData>
  <mergeCells count="47">
    <mergeCell ref="A1:AB1"/>
    <mergeCell ref="A2:AB2"/>
    <mergeCell ref="A3:AB3"/>
    <mergeCell ref="B6:AB6"/>
    <mergeCell ref="A7:B7"/>
    <mergeCell ref="C7:AB7"/>
    <mergeCell ref="F8:J8"/>
    <mergeCell ref="L8:R8"/>
    <mergeCell ref="T8:AB8"/>
    <mergeCell ref="L9:N9"/>
    <mergeCell ref="P9:R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T30:AB30"/>
    <mergeCell ref="A25:C25"/>
    <mergeCell ref="E25:F25"/>
    <mergeCell ref="A26:C26"/>
    <mergeCell ref="E26:F26"/>
    <mergeCell ref="A27:D27"/>
  </mergeCells>
  <pageMargins left="0.39" right="0.39" top="0.39" bottom="0.39" header="0" footer="0"/>
  <pageSetup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</row>
    <row r="2" spans="1:49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</row>
    <row r="3" spans="1:49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</row>
    <row r="4" spans="1:49" ht="14.45" customHeight="1" x14ac:dyDescent="0.2"/>
    <row r="5" spans="1:49" ht="14.45" customHeight="1" x14ac:dyDescent="0.2">
      <c r="A5" s="157" t="s">
        <v>36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</row>
    <row r="6" spans="1:49" ht="14.45" customHeight="1" x14ac:dyDescent="0.2">
      <c r="I6" s="153" t="s">
        <v>7</v>
      </c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C6" s="153" t="s">
        <v>9</v>
      </c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49" ht="14.45" customHeight="1" x14ac:dyDescent="0.2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 x14ac:dyDescent="0.2">
      <c r="A8" s="153" t="s">
        <v>37</v>
      </c>
      <c r="B8" s="153"/>
      <c r="C8" s="153"/>
      <c r="D8" s="153"/>
      <c r="E8" s="153"/>
      <c r="F8" s="153"/>
      <c r="G8" s="153"/>
      <c r="I8" s="153" t="s">
        <v>38</v>
      </c>
      <c r="J8" s="153"/>
      <c r="K8" s="153"/>
      <c r="M8" s="153" t="s">
        <v>39</v>
      </c>
      <c r="N8" s="153"/>
      <c r="O8" s="153"/>
      <c r="Q8" s="153" t="s">
        <v>40</v>
      </c>
      <c r="R8" s="153"/>
      <c r="S8" s="153"/>
      <c r="T8" s="153"/>
      <c r="U8" s="153"/>
      <c r="W8" s="153" t="s">
        <v>41</v>
      </c>
      <c r="X8" s="153"/>
      <c r="Y8" s="153"/>
      <c r="Z8" s="153"/>
      <c r="AA8" s="153"/>
      <c r="AC8" s="153" t="s">
        <v>38</v>
      </c>
      <c r="AD8" s="153"/>
      <c r="AE8" s="153"/>
      <c r="AF8" s="153"/>
      <c r="AG8" s="153"/>
      <c r="AI8" s="153" t="s">
        <v>39</v>
      </c>
      <c r="AJ8" s="153"/>
      <c r="AK8" s="153"/>
      <c r="AM8" s="153" t="s">
        <v>40</v>
      </c>
      <c r="AN8" s="153"/>
      <c r="AO8" s="153"/>
      <c r="AQ8" s="153" t="s">
        <v>41</v>
      </c>
      <c r="AR8" s="153"/>
      <c r="AS8" s="153"/>
    </row>
    <row r="9" spans="1:49" ht="14.45" customHeight="1" x14ac:dyDescent="0.2">
      <c r="A9" s="157" t="s">
        <v>42</v>
      </c>
      <c r="B9" s="158"/>
      <c r="C9" s="158"/>
      <c r="D9" s="158"/>
      <c r="E9" s="158"/>
      <c r="F9" s="158"/>
      <c r="G9" s="158"/>
      <c r="H9" s="157"/>
      <c r="I9" s="158"/>
      <c r="J9" s="158"/>
      <c r="K9" s="158"/>
      <c r="L9" s="157"/>
      <c r="M9" s="158"/>
      <c r="N9" s="158"/>
      <c r="O9" s="158"/>
      <c r="P9" s="157"/>
      <c r="Q9" s="158"/>
      <c r="R9" s="158"/>
      <c r="S9" s="158"/>
      <c r="T9" s="158"/>
      <c r="U9" s="158"/>
      <c r="V9" s="157"/>
      <c r="W9" s="158"/>
      <c r="X9" s="158"/>
      <c r="Y9" s="158"/>
      <c r="Z9" s="158"/>
      <c r="AA9" s="158"/>
      <c r="AB9" s="157"/>
      <c r="AC9" s="158"/>
      <c r="AD9" s="158"/>
      <c r="AE9" s="158"/>
      <c r="AF9" s="158"/>
      <c r="AG9" s="158"/>
      <c r="AH9" s="157"/>
      <c r="AI9" s="158"/>
      <c r="AJ9" s="158"/>
      <c r="AK9" s="158"/>
      <c r="AL9" s="157"/>
      <c r="AM9" s="158"/>
      <c r="AN9" s="158"/>
      <c r="AO9" s="158"/>
      <c r="AP9" s="157"/>
      <c r="AQ9" s="158"/>
      <c r="AR9" s="158"/>
      <c r="AS9" s="158"/>
      <c r="AT9" s="157"/>
      <c r="AU9" s="157"/>
      <c r="AV9" s="157"/>
      <c r="AW9" s="157"/>
    </row>
    <row r="10" spans="1:49" ht="14.45" customHeight="1" x14ac:dyDescent="0.2">
      <c r="C10" s="153" t="s">
        <v>7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Y10" s="153" t="s">
        <v>9</v>
      </c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9" ht="14.45" customHeight="1" x14ac:dyDescent="0.2">
      <c r="A11" s="3" t="s">
        <v>37</v>
      </c>
      <c r="C11" s="5" t="s">
        <v>43</v>
      </c>
      <c r="D11" s="4"/>
      <c r="E11" s="5" t="s">
        <v>44</v>
      </c>
      <c r="F11" s="4"/>
      <c r="G11" s="156" t="s">
        <v>45</v>
      </c>
      <c r="H11" s="156"/>
      <c r="I11" s="156"/>
      <c r="J11" s="4"/>
      <c r="K11" s="156" t="s">
        <v>46</v>
      </c>
      <c r="L11" s="156"/>
      <c r="M11" s="156"/>
      <c r="N11" s="4"/>
      <c r="O11" s="156" t="s">
        <v>39</v>
      </c>
      <c r="P11" s="156"/>
      <c r="Q11" s="156"/>
      <c r="R11" s="4"/>
      <c r="S11" s="156" t="s">
        <v>40</v>
      </c>
      <c r="T11" s="156"/>
      <c r="U11" s="156"/>
      <c r="V11" s="156"/>
      <c r="W11" s="156"/>
      <c r="Y11" s="156" t="s">
        <v>43</v>
      </c>
      <c r="Z11" s="156"/>
      <c r="AA11" s="156"/>
      <c r="AB11" s="156"/>
      <c r="AC11" s="156"/>
      <c r="AD11" s="4"/>
      <c r="AE11" s="156" t="s">
        <v>44</v>
      </c>
      <c r="AF11" s="156"/>
      <c r="AG11" s="156"/>
      <c r="AH11" s="156"/>
      <c r="AI11" s="156"/>
      <c r="AJ11" s="4"/>
      <c r="AK11" s="156" t="s">
        <v>45</v>
      </c>
      <c r="AL11" s="156"/>
      <c r="AM11" s="156"/>
      <c r="AN11" s="4"/>
      <c r="AO11" s="156" t="s">
        <v>46</v>
      </c>
      <c r="AP11" s="156"/>
      <c r="AQ11" s="156"/>
      <c r="AR11" s="4"/>
      <c r="AS11" s="156" t="s">
        <v>39</v>
      </c>
      <c r="AT11" s="156"/>
      <c r="AU11" s="4"/>
      <c r="AV11" s="5" t="s">
        <v>40</v>
      </c>
    </row>
    <row r="12" spans="1:49" ht="14.45" customHeight="1" x14ac:dyDescent="0.2">
      <c r="A12" s="157" t="s">
        <v>47</v>
      </c>
      <c r="B12" s="157"/>
      <c r="C12" s="158"/>
      <c r="D12" s="157"/>
      <c r="E12" s="158"/>
      <c r="F12" s="157"/>
      <c r="G12" s="158"/>
      <c r="H12" s="158"/>
      <c r="I12" s="158"/>
      <c r="J12" s="157"/>
      <c r="K12" s="158"/>
      <c r="L12" s="158"/>
      <c r="M12" s="158"/>
      <c r="N12" s="157"/>
      <c r="O12" s="158"/>
      <c r="P12" s="158"/>
      <c r="Q12" s="158"/>
      <c r="R12" s="157"/>
      <c r="S12" s="158"/>
      <c r="T12" s="158"/>
      <c r="U12" s="158"/>
      <c r="V12" s="158"/>
      <c r="W12" s="158"/>
      <c r="X12" s="157"/>
      <c r="Y12" s="158"/>
      <c r="Z12" s="158"/>
      <c r="AA12" s="158"/>
      <c r="AB12" s="158"/>
      <c r="AC12" s="158"/>
      <c r="AD12" s="157"/>
      <c r="AE12" s="158"/>
      <c r="AF12" s="158"/>
      <c r="AG12" s="158"/>
      <c r="AH12" s="158"/>
      <c r="AI12" s="158"/>
      <c r="AJ12" s="157"/>
      <c r="AK12" s="158"/>
      <c r="AL12" s="158"/>
      <c r="AM12" s="158"/>
      <c r="AN12" s="157"/>
      <c r="AO12" s="158"/>
      <c r="AP12" s="158"/>
      <c r="AQ12" s="158"/>
      <c r="AR12" s="157"/>
      <c r="AS12" s="158"/>
      <c r="AT12" s="158"/>
      <c r="AU12" s="157"/>
      <c r="AV12" s="158"/>
      <c r="AW12" s="157"/>
    </row>
    <row r="13" spans="1:49" ht="14.45" customHeight="1" x14ac:dyDescent="0.2">
      <c r="C13" s="153" t="s">
        <v>7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O13" s="153" t="s">
        <v>9</v>
      </c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</row>
    <row r="14" spans="1:49" ht="14.45" customHeight="1" x14ac:dyDescent="0.2">
      <c r="A14" s="3" t="s">
        <v>37</v>
      </c>
      <c r="C14" s="5" t="s">
        <v>44</v>
      </c>
      <c r="D14" s="4"/>
      <c r="E14" s="5" t="s">
        <v>46</v>
      </c>
      <c r="F14" s="4"/>
      <c r="G14" s="156" t="s">
        <v>39</v>
      </c>
      <c r="H14" s="156"/>
      <c r="I14" s="156"/>
      <c r="J14" s="4"/>
      <c r="K14" s="156" t="s">
        <v>40</v>
      </c>
      <c r="L14" s="156"/>
      <c r="M14" s="156"/>
      <c r="O14" s="156" t="s">
        <v>44</v>
      </c>
      <c r="P14" s="156"/>
      <c r="Q14" s="156"/>
      <c r="R14" s="156"/>
      <c r="S14" s="156"/>
      <c r="T14" s="4"/>
      <c r="U14" s="156" t="s">
        <v>46</v>
      </c>
      <c r="V14" s="156"/>
      <c r="W14" s="156"/>
      <c r="X14" s="156"/>
      <c r="Y14" s="156"/>
      <c r="Z14" s="4"/>
      <c r="AA14" s="156" t="s">
        <v>39</v>
      </c>
      <c r="AB14" s="156"/>
      <c r="AC14" s="156"/>
      <c r="AD14" s="156"/>
      <c r="AE14" s="156"/>
      <c r="AF14" s="4"/>
      <c r="AG14" s="156" t="s">
        <v>40</v>
      </c>
      <c r="AH14" s="156"/>
      <c r="AI14" s="156"/>
    </row>
    <row r="15" spans="1:49" ht="21.75" customHeight="1" x14ac:dyDescent="0.2">
      <c r="A15" s="4"/>
      <c r="C15" s="4"/>
      <c r="E15" s="4"/>
      <c r="G15" s="4"/>
      <c r="H15" s="4"/>
      <c r="I15" s="4"/>
      <c r="K15" s="4"/>
      <c r="L15" s="4"/>
      <c r="M15" s="4"/>
      <c r="O15" s="4"/>
      <c r="P15" s="4"/>
      <c r="Q15" s="4"/>
      <c r="R15" s="4"/>
      <c r="S15" s="4"/>
      <c r="U15" s="4"/>
      <c r="V15" s="4"/>
      <c r="W15" s="4"/>
      <c r="X15" s="4"/>
      <c r="Y15" s="4"/>
      <c r="AA15" s="4"/>
      <c r="AB15" s="4"/>
      <c r="AC15" s="4"/>
      <c r="AD15" s="4"/>
      <c r="AE15" s="4"/>
      <c r="AG15" s="4"/>
      <c r="AH15" s="4"/>
      <c r="AI15" s="4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</row>
    <row r="2" spans="1:27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</row>
    <row r="3" spans="1:27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27" ht="14.45" customHeight="1" x14ac:dyDescent="0.2"/>
    <row r="5" spans="1:27" ht="14.45" customHeight="1" x14ac:dyDescent="0.2">
      <c r="A5" s="2" t="s">
        <v>48</v>
      </c>
      <c r="B5" s="157" t="s">
        <v>49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</row>
    <row r="6" spans="1:27" ht="14.45" customHeight="1" x14ac:dyDescent="0.2">
      <c r="E6" s="153" t="s">
        <v>7</v>
      </c>
      <c r="F6" s="153"/>
      <c r="G6" s="153"/>
      <c r="H6" s="153"/>
      <c r="I6" s="153"/>
      <c r="K6" s="153" t="s">
        <v>8</v>
      </c>
      <c r="L6" s="153"/>
      <c r="M6" s="153"/>
      <c r="N6" s="153"/>
      <c r="O6" s="153"/>
      <c r="P6" s="153"/>
      <c r="Q6" s="153"/>
      <c r="S6" s="153" t="s">
        <v>9</v>
      </c>
      <c r="T6" s="153"/>
      <c r="U6" s="153"/>
      <c r="V6" s="153"/>
      <c r="W6" s="153"/>
      <c r="X6" s="153"/>
      <c r="Y6" s="153"/>
      <c r="Z6" s="153"/>
      <c r="AA6" s="153"/>
    </row>
    <row r="7" spans="1:27" ht="14.45" customHeight="1" x14ac:dyDescent="0.2">
      <c r="E7" s="4"/>
      <c r="F7" s="4"/>
      <c r="G7" s="4"/>
      <c r="H7" s="4"/>
      <c r="I7" s="4"/>
      <c r="K7" s="156" t="s">
        <v>50</v>
      </c>
      <c r="L7" s="156"/>
      <c r="M7" s="156"/>
      <c r="N7" s="4"/>
      <c r="O7" s="156" t="s">
        <v>51</v>
      </c>
      <c r="P7" s="156"/>
      <c r="Q7" s="156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153" t="s">
        <v>52</v>
      </c>
      <c r="B8" s="153"/>
      <c r="D8" s="153" t="s">
        <v>53</v>
      </c>
      <c r="E8" s="153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54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</row>
    <row r="2" spans="1:38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</row>
    <row r="3" spans="1:38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</row>
    <row r="4" spans="1:38" ht="14.45" customHeight="1" x14ac:dyDescent="0.2"/>
    <row r="5" spans="1:38" ht="14.45" customHeight="1" x14ac:dyDescent="0.2">
      <c r="A5" s="2" t="s">
        <v>55</v>
      </c>
      <c r="B5" s="157" t="s">
        <v>56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</row>
    <row r="6" spans="1:38" ht="14.45" customHeight="1" x14ac:dyDescent="0.2">
      <c r="A6" s="153" t="s">
        <v>57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 t="s">
        <v>7</v>
      </c>
      <c r="Q6" s="153"/>
      <c r="R6" s="153"/>
      <c r="S6" s="153"/>
      <c r="T6" s="153"/>
      <c r="V6" s="153" t="s">
        <v>8</v>
      </c>
      <c r="W6" s="153"/>
      <c r="X6" s="153"/>
      <c r="Y6" s="153"/>
      <c r="Z6" s="153"/>
      <c r="AA6" s="153"/>
      <c r="AB6" s="153"/>
      <c r="AD6" s="153" t="s">
        <v>9</v>
      </c>
      <c r="AE6" s="153"/>
      <c r="AF6" s="153"/>
      <c r="AG6" s="153"/>
      <c r="AH6" s="153"/>
      <c r="AI6" s="153"/>
      <c r="AJ6" s="153"/>
      <c r="AK6" s="153"/>
      <c r="AL6" s="153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156" t="s">
        <v>10</v>
      </c>
      <c r="W7" s="156"/>
      <c r="X7" s="156"/>
      <c r="Y7" s="4"/>
      <c r="Z7" s="156" t="s">
        <v>11</v>
      </c>
      <c r="AA7" s="156"/>
      <c r="AB7" s="156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153" t="s">
        <v>58</v>
      </c>
      <c r="B8" s="153"/>
      <c r="D8" s="3" t="s">
        <v>59</v>
      </c>
      <c r="F8" s="3" t="s">
        <v>60</v>
      </c>
      <c r="H8" s="3" t="s">
        <v>61</v>
      </c>
      <c r="J8" s="3" t="s">
        <v>62</v>
      </c>
      <c r="L8" s="3" t="s">
        <v>63</v>
      </c>
      <c r="N8" s="3" t="s">
        <v>41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45" customHeight="1" x14ac:dyDescent="0.2">
      <c r="A4" s="157" t="s">
        <v>64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1:13" ht="14.45" customHeight="1" x14ac:dyDescent="0.2">
      <c r="A5" s="157" t="s">
        <v>65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ht="14.45" customHeight="1" x14ac:dyDescent="0.2"/>
    <row r="7" spans="1:13" ht="14.45" customHeight="1" x14ac:dyDescent="0.2">
      <c r="C7" s="153" t="s">
        <v>9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3" ht="14.45" customHeight="1" x14ac:dyDescent="0.2">
      <c r="A8" s="3" t="s">
        <v>66</v>
      </c>
      <c r="C8" s="5" t="s">
        <v>13</v>
      </c>
      <c r="D8" s="4"/>
      <c r="E8" s="5" t="s">
        <v>67</v>
      </c>
      <c r="F8" s="4"/>
      <c r="G8" s="5" t="s">
        <v>68</v>
      </c>
      <c r="H8" s="4"/>
      <c r="I8" s="5" t="s">
        <v>69</v>
      </c>
      <c r="J8" s="4"/>
      <c r="K8" s="5" t="s">
        <v>70</v>
      </c>
      <c r="L8" s="4"/>
      <c r="M8" s="5" t="s">
        <v>71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D21" sqref="D21:J21"/>
    </sheetView>
  </sheetViews>
  <sheetFormatPr defaultRowHeight="12.75" x14ac:dyDescent="0.2"/>
  <cols>
    <col min="1" max="1" width="5.140625" style="40" customWidth="1"/>
    <col min="2" max="2" width="47" style="40" customWidth="1"/>
    <col min="3" max="3" width="1.28515625" style="40" customWidth="1"/>
    <col min="4" max="4" width="16" style="40" bestFit="1" customWidth="1"/>
    <col min="5" max="5" width="1.28515625" style="40" customWidth="1"/>
    <col min="6" max="6" width="20.85546875" style="40" bestFit="1" customWidth="1"/>
    <col min="7" max="7" width="1.28515625" style="40" customWidth="1"/>
    <col min="8" max="8" width="18.140625" style="40" bestFit="1" customWidth="1"/>
    <col min="9" max="9" width="1.28515625" style="40" customWidth="1"/>
    <col min="10" max="10" width="14.28515625" style="40" customWidth="1"/>
    <col min="11" max="11" width="1.28515625" style="40" customWidth="1"/>
    <col min="12" max="12" width="19.42578125" style="40" customWidth="1"/>
    <col min="13" max="13" width="0.28515625" style="40" customWidth="1"/>
    <col min="14" max="16384" width="9.140625" style="40"/>
  </cols>
  <sheetData>
    <row r="1" spans="1:12" ht="29.1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1.75" customHeight="1" x14ac:dyDescent="0.2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21.75" customHeight="1" x14ac:dyDescent="0.2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14.45" customHeight="1" x14ac:dyDescent="0.2"/>
    <row r="5" spans="1:12" ht="14.45" customHeight="1" x14ac:dyDescent="0.2"/>
    <row r="6" spans="1:12" ht="14.45" customHeight="1" x14ac:dyDescent="0.2"/>
    <row r="7" spans="1:12" ht="14.45" customHeight="1" x14ac:dyDescent="0.2"/>
    <row r="8" spans="1:12" ht="24.75" customHeight="1" x14ac:dyDescent="0.2">
      <c r="A8" s="2" t="s">
        <v>72</v>
      </c>
      <c r="B8" s="157" t="s">
        <v>73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</row>
    <row r="9" spans="1:12" ht="24.75" customHeight="1" x14ac:dyDescent="0.2">
      <c r="D9" s="3" t="s">
        <v>7</v>
      </c>
      <c r="F9" s="153" t="s">
        <v>8</v>
      </c>
      <c r="G9" s="153"/>
      <c r="H9" s="153"/>
      <c r="J9" s="3" t="s">
        <v>9</v>
      </c>
    </row>
    <row r="10" spans="1:12" ht="24.75" customHeight="1" x14ac:dyDescent="0.2">
      <c r="D10" s="41"/>
      <c r="F10" s="41"/>
      <c r="G10" s="41"/>
      <c r="H10" s="41"/>
      <c r="J10" s="41"/>
    </row>
    <row r="11" spans="1:12" ht="24.75" customHeight="1" x14ac:dyDescent="0.2">
      <c r="A11" s="153" t="s">
        <v>74</v>
      </c>
      <c r="B11" s="153"/>
      <c r="D11" s="3" t="s">
        <v>75</v>
      </c>
      <c r="F11" s="3" t="s">
        <v>76</v>
      </c>
      <c r="H11" s="3" t="s">
        <v>77</v>
      </c>
      <c r="J11" s="3" t="s">
        <v>75</v>
      </c>
      <c r="L11" s="3" t="s">
        <v>18</v>
      </c>
    </row>
    <row r="12" spans="1:12" ht="24.75" customHeight="1" x14ac:dyDescent="0.2">
      <c r="A12" s="154" t="s">
        <v>78</v>
      </c>
      <c r="B12" s="154"/>
      <c r="D12" s="66">
        <v>530248</v>
      </c>
      <c r="E12" s="50"/>
      <c r="F12" s="66">
        <v>257765251</v>
      </c>
      <c r="G12" s="50"/>
      <c r="H12" s="66">
        <v>258050800</v>
      </c>
      <c r="I12" s="50"/>
      <c r="J12" s="66">
        <v>244699</v>
      </c>
      <c r="K12" s="50"/>
      <c r="L12" s="53">
        <v>0</v>
      </c>
    </row>
    <row r="13" spans="1:12" ht="24.75" customHeight="1" x14ac:dyDescent="0.2">
      <c r="A13" s="149" t="s">
        <v>80</v>
      </c>
      <c r="B13" s="149"/>
      <c r="D13" s="64">
        <v>87557776</v>
      </c>
      <c r="E13" s="50"/>
      <c r="F13" s="64">
        <v>1279299799315</v>
      </c>
      <c r="G13" s="50"/>
      <c r="H13" s="64">
        <v>1279128707310</v>
      </c>
      <c r="I13" s="50"/>
      <c r="J13" s="64">
        <v>258649781</v>
      </c>
      <c r="K13" s="50"/>
      <c r="L13" s="55" t="s">
        <v>81</v>
      </c>
    </row>
    <row r="14" spans="1:12" ht="24.75" customHeight="1" x14ac:dyDescent="0.2">
      <c r="A14" s="149" t="s">
        <v>82</v>
      </c>
      <c r="B14" s="149"/>
      <c r="D14" s="64">
        <v>1738671</v>
      </c>
      <c r="E14" s="50"/>
      <c r="F14" s="64">
        <v>522491487537</v>
      </c>
      <c r="G14" s="50"/>
      <c r="H14" s="64">
        <v>522401500000</v>
      </c>
      <c r="I14" s="50"/>
      <c r="J14" s="64">
        <v>91726208</v>
      </c>
      <c r="K14" s="50"/>
      <c r="L14" s="55" t="s">
        <v>79</v>
      </c>
    </row>
    <row r="15" spans="1:12" ht="24.75" customHeight="1" x14ac:dyDescent="0.2">
      <c r="A15" s="149" t="s">
        <v>83</v>
      </c>
      <c r="B15" s="149"/>
      <c r="D15" s="64">
        <v>407500</v>
      </c>
      <c r="E15" s="50"/>
      <c r="F15" s="64">
        <v>0</v>
      </c>
      <c r="G15" s="50"/>
      <c r="H15" s="64">
        <v>0</v>
      </c>
      <c r="I15" s="50"/>
      <c r="J15" s="64">
        <v>407500</v>
      </c>
      <c r="K15" s="50"/>
      <c r="L15" s="55" t="s">
        <v>79</v>
      </c>
    </row>
    <row r="16" spans="1:12" ht="24.75" customHeight="1" x14ac:dyDescent="0.2">
      <c r="A16" s="150" t="s">
        <v>84</v>
      </c>
      <c r="B16" s="150"/>
      <c r="D16" s="65">
        <v>113600000000</v>
      </c>
      <c r="E16" s="50"/>
      <c r="F16" s="65">
        <v>0</v>
      </c>
      <c r="G16" s="50"/>
      <c r="H16" s="65">
        <v>113600000000</v>
      </c>
      <c r="I16" s="50"/>
      <c r="J16" s="65">
        <v>0</v>
      </c>
      <c r="K16" s="50"/>
      <c r="L16" s="57" t="s">
        <v>79</v>
      </c>
    </row>
    <row r="17" spans="1:12" ht="24.75" customHeight="1" thickBot="1" x14ac:dyDescent="0.25">
      <c r="A17" s="152" t="s">
        <v>35</v>
      </c>
      <c r="B17" s="152"/>
      <c r="D17" s="58">
        <f>SUM(D12:D16)</f>
        <v>113690234195</v>
      </c>
      <c r="E17" s="58">
        <f t="shared" ref="E17:I17" si="0">SUM(E12:E16)</f>
        <v>0</v>
      </c>
      <c r="F17" s="58">
        <f>SUM(F12:F16)</f>
        <v>1802049052103</v>
      </c>
      <c r="G17" s="58">
        <f t="shared" si="0"/>
        <v>0</v>
      </c>
      <c r="H17" s="58">
        <f>SUM(H12:H16)</f>
        <v>1915388258110</v>
      </c>
      <c r="I17" s="58">
        <f t="shared" si="0"/>
        <v>0</v>
      </c>
      <c r="J17" s="58">
        <f>SUM(J12:J16)</f>
        <v>351028188</v>
      </c>
      <c r="K17" s="50"/>
      <c r="L17" s="59">
        <v>0</v>
      </c>
    </row>
    <row r="18" spans="1:12" ht="13.5" thickTop="1" x14ac:dyDescent="0.2"/>
    <row r="21" spans="1:12" ht="21" customHeight="1" x14ac:dyDescent="0.2">
      <c r="D21" s="159" t="s">
        <v>203</v>
      </c>
      <c r="E21" s="159"/>
      <c r="F21" s="159"/>
      <c r="G21" s="159"/>
      <c r="H21" s="159"/>
      <c r="I21" s="159"/>
      <c r="J21" s="159"/>
    </row>
  </sheetData>
  <mergeCells count="13">
    <mergeCell ref="A1:L1"/>
    <mergeCell ref="A2:L2"/>
    <mergeCell ref="A3:L3"/>
    <mergeCell ref="B8:L8"/>
    <mergeCell ref="F9:H9"/>
    <mergeCell ref="D21:J21"/>
    <mergeCell ref="A16:B16"/>
    <mergeCell ref="A17:B17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0684-5060-42DD-8FC2-1B272639DE36}">
  <sheetPr>
    <pageSetUpPr fitToPage="1"/>
  </sheetPr>
  <dimension ref="A1:O14"/>
  <sheetViews>
    <sheetView rightToLeft="1" view="pageBreakPreview" zoomScale="115" zoomScaleNormal="100" zoomScaleSheetLayoutView="115" workbookViewId="0">
      <selection activeCell="A9" sqref="A9:B9"/>
    </sheetView>
  </sheetViews>
  <sheetFormatPr defaultRowHeight="12.75" x14ac:dyDescent="0.2"/>
  <cols>
    <col min="1" max="1" width="4.7109375" style="74" customWidth="1"/>
    <col min="2" max="2" width="16.85546875" style="74" customWidth="1"/>
    <col min="3" max="3" width="1.28515625" style="74" customWidth="1"/>
    <col min="4" max="4" width="16.140625" style="74" bestFit="1" customWidth="1"/>
    <col min="5" max="5" width="1.28515625" style="74" customWidth="1"/>
    <col min="6" max="6" width="16.5703125" style="74" bestFit="1" customWidth="1"/>
    <col min="7" max="7" width="1.28515625" style="74" customWidth="1"/>
    <col min="8" max="8" width="17.28515625" style="74" bestFit="1" customWidth="1"/>
    <col min="9" max="9" width="1.28515625" style="74" customWidth="1"/>
    <col min="10" max="10" width="16.28515625" style="74" bestFit="1" customWidth="1"/>
    <col min="11" max="11" width="1.28515625" style="74" customWidth="1"/>
    <col min="12" max="12" width="21.85546875" style="74" customWidth="1"/>
    <col min="13" max="13" width="5.140625" style="74" customWidth="1"/>
    <col min="14" max="14" width="9.140625" style="74"/>
    <col min="15" max="15" width="23" style="74" bestFit="1" customWidth="1"/>
    <col min="16" max="16384" width="9.140625" style="74"/>
  </cols>
  <sheetData>
    <row r="1" spans="1:15" ht="29.1" customHeight="1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5" ht="21.75" customHeight="1" x14ac:dyDescent="0.2">
      <c r="A2" s="163" t="s">
        <v>201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5" ht="21.75" customHeight="1" x14ac:dyDescent="0.2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5" ht="14.45" customHeight="1" x14ac:dyDescent="0.2"/>
    <row r="5" spans="1:15" ht="28.5" customHeight="1" x14ac:dyDescent="0.2">
      <c r="A5" s="119" t="s">
        <v>216</v>
      </c>
      <c r="B5" s="164" t="s">
        <v>73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</row>
    <row r="6" spans="1:15" ht="20.25" customHeight="1" x14ac:dyDescent="0.2">
      <c r="D6" s="75" t="s">
        <v>7</v>
      </c>
      <c r="E6" s="76"/>
      <c r="F6" s="160" t="s">
        <v>8</v>
      </c>
      <c r="G6" s="160"/>
      <c r="H6" s="160"/>
      <c r="I6" s="76"/>
      <c r="J6" s="165" t="s">
        <v>9</v>
      </c>
      <c r="K6" s="165"/>
      <c r="L6" s="165"/>
    </row>
    <row r="7" spans="1:15" ht="22.5" customHeight="1" x14ac:dyDescent="0.2">
      <c r="D7" s="77"/>
      <c r="F7" s="77"/>
      <c r="G7" s="77"/>
      <c r="H7" s="77"/>
    </row>
    <row r="8" spans="1:15" ht="22.5" customHeight="1" x14ac:dyDescent="0.2">
      <c r="A8" s="160"/>
      <c r="B8" s="160"/>
      <c r="D8" s="75" t="s">
        <v>75</v>
      </c>
      <c r="F8" s="75" t="s">
        <v>76</v>
      </c>
      <c r="H8" s="75" t="s">
        <v>77</v>
      </c>
      <c r="J8" s="75" t="s">
        <v>75</v>
      </c>
      <c r="L8" s="75" t="s">
        <v>18</v>
      </c>
      <c r="O8" s="78">
        <f>سهام!AF9</f>
        <v>4570756765328</v>
      </c>
    </row>
    <row r="9" spans="1:15" ht="32.25" customHeight="1" thickBot="1" x14ac:dyDescent="0.25">
      <c r="A9" s="161" t="s">
        <v>202</v>
      </c>
      <c r="B9" s="161"/>
      <c r="D9" s="79">
        <v>113690234195</v>
      </c>
      <c r="E9" s="80"/>
      <c r="F9" s="79">
        <v>1802049052103</v>
      </c>
      <c r="G9" s="81">
        <v>0</v>
      </c>
      <c r="H9" s="58">
        <v>1915388258110</v>
      </c>
      <c r="I9" s="58">
        <f t="shared" ref="I9" si="0">SUM(I4:I8)</f>
        <v>0</v>
      </c>
      <c r="J9" s="58">
        <v>351028188</v>
      </c>
      <c r="K9" s="80"/>
      <c r="L9" s="82">
        <f>J9/O8</f>
        <v>7.6798702276779324E-5</v>
      </c>
    </row>
    <row r="10" spans="1:15" ht="24.75" customHeight="1" thickTop="1" thickBot="1" x14ac:dyDescent="0.25">
      <c r="A10" s="162" t="s">
        <v>35</v>
      </c>
      <c r="B10" s="162"/>
      <c r="D10" s="83">
        <f>SUM(D9:D9)</f>
        <v>113690234195</v>
      </c>
      <c r="E10" s="80"/>
      <c r="F10" s="84">
        <f>SUM(F9:F9)</f>
        <v>1802049052103</v>
      </c>
      <c r="G10" s="81"/>
      <c r="H10" s="84">
        <f>SUM(H9:H9)</f>
        <v>1915388258110</v>
      </c>
      <c r="I10" s="80"/>
      <c r="J10" s="83">
        <f>SUM(J9:J9)</f>
        <v>351028188</v>
      </c>
      <c r="K10" s="80"/>
      <c r="L10" s="85">
        <f>SUM(L9)</f>
        <v>7.6798702276779324E-5</v>
      </c>
    </row>
    <row r="11" spans="1:15" ht="14.45" customHeight="1" thickTop="1" x14ac:dyDescent="0.2">
      <c r="A11" s="86"/>
      <c r="B11" s="86"/>
      <c r="D11" s="86"/>
      <c r="F11" s="86"/>
      <c r="H11" s="86"/>
      <c r="J11" s="86"/>
      <c r="L11" s="86"/>
    </row>
    <row r="12" spans="1:15" ht="14.45" customHeight="1" x14ac:dyDescent="0.2">
      <c r="A12" s="86"/>
      <c r="B12" s="86"/>
      <c r="D12" s="86"/>
      <c r="F12" s="86"/>
      <c r="H12" s="86"/>
      <c r="J12" s="86"/>
      <c r="L12" s="86"/>
    </row>
    <row r="13" spans="1:15" ht="14.45" customHeight="1" x14ac:dyDescent="0.2">
      <c r="A13" s="86"/>
      <c r="B13" s="86"/>
      <c r="D13" s="86"/>
      <c r="F13" s="86"/>
      <c r="H13" s="86"/>
      <c r="J13" s="86"/>
      <c r="L13" s="86"/>
    </row>
    <row r="14" spans="1:15" ht="14.45" customHeight="1" x14ac:dyDescent="0.2">
      <c r="A14" s="86"/>
      <c r="B14" s="86"/>
      <c r="L14" s="86"/>
    </row>
  </sheetData>
  <mergeCells count="9">
    <mergeCell ref="A8:B8"/>
    <mergeCell ref="A9:B9"/>
    <mergeCell ref="A10:B10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سپرده1</vt:lpstr>
      <vt:lpstr>سپرده 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بانکی1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بانکی3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بانکی1'!Print_Area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'!Print_Area</vt:lpstr>
      <vt:lpstr>سپرده1!Print_Area</vt:lpstr>
      <vt:lpstr>سهام!Print_Area</vt:lpstr>
      <vt:lpstr>'سود اوراق بهادار'!Print_Area</vt:lpstr>
      <vt:lpstr>'سود سپرده بانکی'!Print_Area</vt:lpstr>
      <vt:lpstr>'سود سپرده بانکی3'!Print_Area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Samira Helali</dc:creator>
  <dc:description/>
  <cp:lastModifiedBy>Samira Helali</cp:lastModifiedBy>
  <dcterms:created xsi:type="dcterms:W3CDTF">2026-07-25T10:08:06Z</dcterms:created>
  <dcterms:modified xsi:type="dcterms:W3CDTF">2026-07-28T07:18:27Z</dcterms:modified>
</cp:coreProperties>
</file>