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helali\Desktop\"/>
    </mc:Choice>
  </mc:AlternateContent>
  <xr:revisionPtr revIDLastSave="0" documentId="13_ncr:1_{FC443BAE-0257-49BC-BC03-FEE8BBC071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" sheetId="22" r:id="rId1"/>
    <sheet name="صورت وضعیت" sheetId="1" state="hidden" r:id="rId2"/>
    <sheet name="سهام" sheetId="2" r:id="rId3"/>
    <sheet name="اوراق مشتقه" sheetId="3" state="hidden" r:id="rId4"/>
    <sheet name="واحدهای صندوق" sheetId="4" state="hidden" r:id="rId5"/>
    <sheet name="اوراق" sheetId="5" state="hidden" r:id="rId6"/>
    <sheet name="تعدیل قیمت" sheetId="6" r:id="rId7"/>
    <sheet name="سپرده" sheetId="23" r:id="rId8"/>
    <sheet name="سپرده." sheetId="7" state="hidden" r:id="rId9"/>
    <sheet name="درآمد" sheetId="8" r:id="rId10"/>
    <sheet name="درآمد سرمایه گذاری در سهام" sheetId="9" r:id="rId11"/>
    <sheet name="درآمد سرمایه گذاری در صندوق" sheetId="10" state="hidden" r:id="rId12"/>
    <sheet name="درآمد سرمایه گذاری در اوراق به" sheetId="11" state="hidden" r:id="rId13"/>
    <sheet name="مبالغ تخصیصی اوراق" sheetId="12" state="hidden" r:id="rId14"/>
    <sheet name="درآمد سپرده بانکی " sheetId="24" r:id="rId15"/>
    <sheet name="درآمد سپرده بانکی1" sheetId="13" state="hidden" r:id="rId16"/>
    <sheet name="سایر درآمدها" sheetId="14" r:id="rId17"/>
    <sheet name="درآمد سود سهام" sheetId="15" r:id="rId18"/>
    <sheet name="درآمد سود صندوق" sheetId="16" state="hidden" r:id="rId19"/>
    <sheet name="سود اوراق بهادار" sheetId="17" state="hidden" r:id="rId20"/>
    <sheet name="سود سپرده بانکی" sheetId="18" r:id="rId21"/>
    <sheet name="درآمد ناشی از فروش" sheetId="19" r:id="rId22"/>
    <sheet name="درآمد ناشی از تغییر قیمت اوراق" sheetId="21" r:id="rId23"/>
    <sheet name="درآمد اعمال اختیار" sheetId="20" state="hidden" r:id="rId24"/>
  </sheets>
  <definedNames>
    <definedName name="_xlnm.Print_Area" localSheetId="5">اوراق!$A$1:$AM$8</definedName>
    <definedName name="_xlnm.Print_Area" localSheetId="3">'اوراق مشتقه'!$A$1:$AX$21</definedName>
    <definedName name="_xlnm.Print_Area" localSheetId="6">'تعدیل قیمت'!$A$1:$M$17</definedName>
    <definedName name="_xlnm.Print_Area" localSheetId="9">درآمد!$A$1:$K$13</definedName>
    <definedName name="_xlnm.Print_Area" localSheetId="23">'درآمد اعمال اختیار'!$A$1:$Z$8</definedName>
    <definedName name="_xlnm.Print_Area" localSheetId="14">'درآمد سپرده بانکی '!$A$1:$K$9</definedName>
    <definedName name="_xlnm.Print_Area" localSheetId="15">'درآمد سپرده بانکی1'!$A$1:$K$11</definedName>
    <definedName name="_xlnm.Print_Area" localSheetId="12">'درآمد سرمایه گذاری در اوراق به'!$A$1:$S$8</definedName>
    <definedName name="_xlnm.Print_Area" localSheetId="10">'درآمد سرمایه گذاری در سهام'!$A$1:$X$32</definedName>
    <definedName name="_xlnm.Print_Area" localSheetId="11">'درآمد سرمایه گذاری در صندوق'!$A$1:$W$8</definedName>
    <definedName name="_xlnm.Print_Area" localSheetId="17">'درآمد سود سهام'!$A$1:$T$11</definedName>
    <definedName name="_xlnm.Print_Area" localSheetId="18">'درآمد سود صندوق'!$A$1:$L$7</definedName>
    <definedName name="_xlnm.Print_Area" localSheetId="22">'درآمد ناشی از تغییر قیمت اوراق'!$A$1:$Q$15</definedName>
    <definedName name="_xlnm.Print_Area" localSheetId="21">'درآمد ناشی از فروش'!$A$1:$R$31</definedName>
    <definedName name="_xlnm.Print_Area" localSheetId="16">'سایر درآمدها'!$A$1:$G$11</definedName>
    <definedName name="_xlnm.Print_Area" localSheetId="7">سپرده!$A$1:$M$13</definedName>
    <definedName name="_xlnm.Print_Area" localSheetId="8">سپرده.!$A$1:$M$15</definedName>
    <definedName name="_xlnm.Print_Area" localSheetId="2">سهام!$A$1:$AC$16</definedName>
    <definedName name="_xlnm.Print_Area" localSheetId="19">'سود اوراق بهادار'!$A$1:$T$7</definedName>
    <definedName name="_xlnm.Print_Area" localSheetId="20">'سود سپرده بانکی'!$A$1:$N$9</definedName>
    <definedName name="_xlnm.Print_Area" localSheetId="1">'صورت وضعیت'!$A$1:$C$6</definedName>
    <definedName name="_xlnm.Print_Area" localSheetId="13">'مبالغ تخصیصی اوراق'!$A$1:$R$25</definedName>
    <definedName name="_xlnm.Print_Area" localSheetId="4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5" i="21" l="1"/>
  <c r="O15" i="21"/>
  <c r="M15" i="21"/>
  <c r="I15" i="21"/>
  <c r="G15" i="21"/>
  <c r="E15" i="21"/>
  <c r="M31" i="19"/>
  <c r="O31" i="19"/>
  <c r="Q31" i="19"/>
  <c r="K17" i="6"/>
  <c r="C17" i="6"/>
  <c r="AB16" i="2"/>
  <c r="Z16" i="2"/>
  <c r="X16" i="2"/>
  <c r="R16" i="2"/>
  <c r="P16" i="2"/>
  <c r="N16" i="2"/>
  <c r="L16" i="2"/>
  <c r="J16" i="2"/>
  <c r="H16" i="2"/>
  <c r="N32" i="9"/>
  <c r="J8" i="24"/>
  <c r="Z9" i="9"/>
  <c r="Z32" i="9" s="1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G11" i="6"/>
  <c r="R16" i="24" l="1"/>
  <c r="R15" i="24"/>
  <c r="R11" i="24"/>
  <c r="R9" i="24"/>
  <c r="F8" i="24" s="1"/>
  <c r="R10" i="24"/>
  <c r="Q8" i="21" l="1"/>
  <c r="M17" i="21"/>
  <c r="E17" i="21" l="1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9" i="19"/>
  <c r="Q8" i="19"/>
  <c r="Q10" i="21"/>
  <c r="Q11" i="21"/>
  <c r="Q12" i="21"/>
  <c r="Q13" i="21"/>
  <c r="Q14" i="21"/>
  <c r="Q9" i="21"/>
  <c r="I13" i="21"/>
  <c r="I14" i="21"/>
  <c r="I12" i="21"/>
  <c r="I11" i="21"/>
  <c r="I10" i="21"/>
  <c r="I9" i="21"/>
  <c r="I8" i="21"/>
  <c r="I31" i="19"/>
  <c r="G31" i="19"/>
  <c r="E31" i="19"/>
  <c r="C9" i="18"/>
  <c r="M9" i="18"/>
  <c r="K9" i="18"/>
  <c r="I9" i="18"/>
  <c r="G9" i="18"/>
  <c r="E9" i="18"/>
  <c r="M11" i="15"/>
  <c r="M10" i="15"/>
  <c r="M9" i="15"/>
  <c r="M8" i="15"/>
  <c r="S11" i="15"/>
  <c r="Q11" i="15"/>
  <c r="O11" i="15"/>
  <c r="K11" i="15"/>
  <c r="I11" i="15"/>
  <c r="S8" i="15"/>
  <c r="F12" i="8"/>
  <c r="F11" i="14"/>
  <c r="D11" i="14"/>
  <c r="H11" i="13"/>
  <c r="D11" i="13"/>
  <c r="J9" i="24"/>
  <c r="H9" i="24"/>
  <c r="F9" i="24"/>
  <c r="D9" i="24"/>
  <c r="U9" i="9"/>
  <c r="U32" i="9" l="1"/>
  <c r="W11" i="9" s="1"/>
  <c r="W13" i="9"/>
  <c r="W14" i="9"/>
  <c r="W17" i="9"/>
  <c r="W18" i="9"/>
  <c r="W21" i="9"/>
  <c r="W22" i="9"/>
  <c r="W23" i="9"/>
  <c r="W24" i="9"/>
  <c r="W25" i="9"/>
  <c r="W26" i="9"/>
  <c r="W27" i="9"/>
  <c r="W28" i="9"/>
  <c r="W29" i="9"/>
  <c r="W30" i="9"/>
  <c r="W31" i="9"/>
  <c r="W10" i="9"/>
  <c r="W9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10" i="9"/>
  <c r="J9" i="9"/>
  <c r="S32" i="9"/>
  <c r="Q32" i="9"/>
  <c r="H32" i="9"/>
  <c r="F32" i="9"/>
  <c r="D32" i="9"/>
  <c r="W20" i="9" l="1"/>
  <c r="W16" i="9"/>
  <c r="W12" i="9"/>
  <c r="W32" i="9" s="1"/>
  <c r="W19" i="9"/>
  <c r="W15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14" i="9"/>
  <c r="J13" i="9"/>
  <c r="J12" i="9"/>
  <c r="J11" i="9"/>
  <c r="J10" i="9"/>
  <c r="J10" i="8"/>
  <c r="J11" i="8"/>
  <c r="J12" i="8"/>
  <c r="J9" i="8"/>
  <c r="N7" i="8"/>
  <c r="L12" i="23"/>
  <c r="P12" i="23"/>
  <c r="P11" i="23"/>
  <c r="J32" i="9" l="1"/>
  <c r="L15" i="9" s="1"/>
  <c r="L16" i="9" l="1"/>
  <c r="L9" i="9"/>
  <c r="L18" i="9"/>
  <c r="L25" i="9"/>
  <c r="F8" i="8"/>
  <c r="L22" i="9"/>
  <c r="L20" i="9"/>
  <c r="L29" i="9"/>
  <c r="L10" i="9"/>
  <c r="L30" i="9"/>
  <c r="L13" i="9"/>
  <c r="L12" i="9"/>
  <c r="L24" i="9"/>
  <c r="L23" i="9"/>
  <c r="L27" i="9"/>
  <c r="L11" i="9"/>
  <c r="L28" i="9"/>
  <c r="L21" i="9"/>
  <c r="L19" i="9"/>
  <c r="L14" i="9"/>
  <c r="L17" i="9"/>
  <c r="L26" i="9"/>
  <c r="L31" i="9"/>
  <c r="F13" i="8" l="1"/>
  <c r="J8" i="8"/>
  <c r="J13" i="8" s="1"/>
  <c r="N8" i="8"/>
  <c r="L32" i="9"/>
  <c r="H11" i="8" l="1"/>
  <c r="H10" i="8"/>
  <c r="H9" i="8"/>
  <c r="H8" i="8"/>
  <c r="H12" i="8"/>
  <c r="H13" i="8" l="1"/>
  <c r="F13" i="23"/>
  <c r="H13" i="23"/>
  <c r="J13" i="23"/>
  <c r="J15" i="7"/>
  <c r="D13" i="23"/>
  <c r="AB11" i="2"/>
  <c r="AB12" i="2"/>
  <c r="AB13" i="2"/>
  <c r="AB14" i="2"/>
  <c r="AB15" i="2"/>
  <c r="AB10" i="2"/>
  <c r="AB9" i="2"/>
  <c r="L13" i="23" l="1"/>
</calcChain>
</file>

<file path=xl/sharedStrings.xml><?xml version="1.0" encoding="utf-8"?>
<sst xmlns="http://schemas.openxmlformats.org/spreadsheetml/2006/main" count="531" uniqueCount="201">
  <si>
    <t>صندوق سرمایه گذاری بخشی صنایع معیار</t>
  </si>
  <si>
    <t>صورت وضعیت پرتفوی</t>
  </si>
  <si>
    <t>برای ماه منتهی به 1405/02/31</t>
  </si>
  <si>
    <t>-1</t>
  </si>
  <si>
    <t>سرمایه گذاری ها</t>
  </si>
  <si>
    <t>-1-1</t>
  </si>
  <si>
    <t>سرمایه گذاری در سهام و حق تقدم سهام</t>
  </si>
  <si>
    <t>1405/01/31</t>
  </si>
  <si>
    <t>تغییرات طی دوره</t>
  </si>
  <si>
    <t>1405/02/31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</si>
  <si>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</si>
  <si>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</si>
  <si>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</si>
  <si>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</si>
  <si>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</si>
  <si>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</si>
  <si>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</si>
  <si>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</si>
  <si>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</si>
  <si>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خودرو</t>
  </si>
  <si>
    <t>تولیدی کوچین</t>
  </si>
  <si>
    <t>زامیاد</t>
  </si>
  <si>
    <t>سیمان‌ شرق‌</t>
  </si>
  <si>
    <t>نیان باتری خاوران</t>
  </si>
  <si>
    <t>کشت وصنعت و دامپروری پگاه فارس</t>
  </si>
  <si>
    <t>کیمیا کالای رازی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</si>
  <si>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</si>
  <si>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</si>
  <si>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</si>
  <si>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</si>
  <si>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</si>
  <si>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</si>
  <si>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</si>
  <si>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</si>
  <si>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</si>
  <si>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</si>
  <si>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</si>
  <si>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</si>
  <si>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</si>
  <si>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</si>
  <si>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</si>
  <si>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</si>
  <si>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</si>
  <si>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</si>
  <si>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</si>
  <si>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</si>
  <si>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</si>
  <si>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</si>
  <si>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</si>
  <si>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</si>
  <si>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</si>
  <si>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</si>
  <si>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</si>
  <si>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</si>
  <si>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</si>
  <si>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</si>
  <si>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</si>
  <si>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</si>
  <si>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</si>
  <si>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</si>
  <si>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</si>
  <si>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</si>
  <si>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</si>
  <si>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</si>
  <si>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</si>
  <si>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</si>
  <si>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</si>
  <si>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</si>
  <si>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</si>
  <si>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</si>
  <si>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جنت آباد (کوتاه مدت)</t>
  </si>
  <si>
    <t>0.05%</t>
  </si>
  <si>
    <t>سپرده کوتاه مدت بانک خاورمیانه مهستان (کوتاه مدت)</t>
  </si>
  <si>
    <t>0.00%</t>
  </si>
  <si>
    <t>سپرده کوتاه مدت بانک گردشگری قیطریه (کوتاه مدت)</t>
  </si>
  <si>
    <t>0.02%</t>
  </si>
  <si>
    <t>سپرده کوتاه مدت بانک تجارت سه راه آذری ( کوتاه مدت)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</si>
  <si>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</si>
  <si>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</si>
  <si>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</si>
  <si>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</si>
  <si>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</si>
  <si>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</si>
  <si>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</si>
  <si>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</si>
  <si>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</si>
  <si>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</si>
  <si>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</si>
  <si>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</si>
  <si>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</si>
  <si>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</si>
  <si>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</si>
  <si>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</si>
  <si>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</si>
  <si>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</si>
  <si>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</si>
  <si>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</si>
  <si>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</si>
  <si>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</si>
  <si>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</si>
  <si>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</si>
  <si>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</si>
  <si>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 رنا(هلدینگ‌</t>
  </si>
  <si>
    <t>توسعه معادن وص.معدنی خاورمیانه</t>
  </si>
  <si>
    <t>پتروشیمی نوری</t>
  </si>
  <si>
    <t>شمش طلا GoldBar</t>
  </si>
  <si>
    <t>پالایش نفت اصفهان</t>
  </si>
  <si>
    <t>ملی‌ صنایع‌ مس‌ ایران‌</t>
  </si>
  <si>
    <t>پتروشیمی بوعلی سینا</t>
  </si>
  <si>
    <t>سرمایه‌گذاری‌ سایپا</t>
  </si>
  <si>
    <t>پویا زرکان آق دره</t>
  </si>
  <si>
    <t>بانک‌اقتصادنوین‌</t>
  </si>
  <si>
    <t>بانک ملت</t>
  </si>
  <si>
    <t>گروه‌بهمن‌</t>
  </si>
  <si>
    <t>گسترش‌سرمایه‌گذاری‌ایران‌خودرو</t>
  </si>
  <si>
    <t>پالایش نفت تهران</t>
  </si>
  <si>
    <t>سایپا</t>
  </si>
  <si>
    <t>پالایش نفت بندرعباس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</si>
  <si>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</si>
  <si>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</si>
  <si>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</si>
  <si>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</si>
  <si>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</si>
  <si>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</si>
  <si>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</si>
  <si>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</si>
  <si>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</si>
  <si>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</si>
  <si>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</si>
  <si>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</si>
  <si>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</si>
  <si>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</si>
  <si>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</si>
  <si>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</si>
  <si>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</si>
  <si>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</si>
  <si>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</si>
  <si>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</si>
  <si>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</si>
  <si>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</si>
  <si>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</si>
  <si>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</si>
  <si>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</si>
  <si>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</si>
  <si>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</si>
  <si>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</si>
  <si>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</si>
  <si>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</si>
  <si>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</si>
  <si>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</si>
  <si>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</si>
  <si>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</si>
  <si>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</si>
  <si>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</si>
  <si>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</si>
  <si>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</si>
  <si>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</si>
  <si>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</si>
  <si>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</si>
  <si>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</si>
  <si>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</si>
  <si>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</si>
  <si>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</si>
  <si>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1404/09/15</t>
  </si>
  <si>
    <t>1405/01/30</t>
  </si>
  <si>
    <t>1405/02/10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</si>
  <si>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</si>
  <si>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</si>
  <si>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</si>
  <si>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</si>
  <si>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</si>
  <si>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</si>
  <si>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</si>
  <si>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</si>
  <si>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</si>
  <si>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</si>
  <si>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</si>
  <si>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</si>
  <si>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</si>
  <si>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</si>
  <si>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</si>
  <si>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</si>
  <si>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</si>
  <si>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</si>
  <si>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</si>
  <si>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</si>
  <si>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</si>
  <si>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</si>
  <si>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</si>
  <si>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</si>
  <si>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</si>
  <si>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</si>
  <si>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</si>
  <si>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صورت وضعیت پورتفوی</t>
  </si>
  <si>
    <t>سپرده بانکی</t>
  </si>
  <si>
    <t>اول دوره</t>
  </si>
  <si>
    <t>انتها دوره</t>
  </si>
  <si>
    <t>میانگین</t>
  </si>
  <si>
    <t>سپرده</t>
  </si>
  <si>
    <t>ماه قبل</t>
  </si>
  <si>
    <t xml:space="preserve">انتهای همین ماه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</si>
</sst>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sz val="11"/>
      <name val="B Nazanin"/>
      <charset val="178"/>
    </font>
    <font>
      <b/>
      <sz val="16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theme="0" tint="-0.34998626667073579"/>
      <name val="IRANSans"/>
    </font>
    <font>
      <sz val="10"/>
      <color rgb="FF333333"/>
      <name val="IRANSans"/>
    </font>
    <font>
      <sz val="10"/>
      <color rgb="FF8E8E93"/>
      <name val="IRANSans"/>
    </font>
    <font>
      <b/>
      <sz val="12"/>
      <color rgb="FF1E90FF"/>
      <name val="B Nazanin"/>
      <charset val="178"/>
    </font>
    <font>
      <sz val="11"/>
      <color rgb="FF000000"/>
      <name val="B Nazanin"/>
      <charset val="178"/>
    </font>
    <font>
      <b/>
      <sz val="10"/>
      <color rgb="FF000000"/>
      <name val="Arial"/>
      <family val="2"/>
    </font>
    <font>
      <b/>
      <sz val="11"/>
      <color rgb="FF000000"/>
      <name val="B Nazanin"/>
      <charset val="178"/>
    </font>
    <font>
      <sz val="10"/>
      <color theme="0" tint="-0.34998626667073579"/>
      <name val="Arial"/>
      <family val="2"/>
    </font>
    <font>
      <sz val="12"/>
      <color theme="0" tint="-0.34998626667073579"/>
      <name val="B Nazanin"/>
      <charset val="178"/>
    </font>
    <font>
      <b/>
      <sz val="10"/>
      <color theme="0" tint="-0.34998626667073579"/>
      <name val="Arial"/>
      <family val="2"/>
    </font>
    <font>
      <b/>
      <sz val="11"/>
      <color theme="0" tint="-0.34998626667073579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10" fillId="0" borderId="0"/>
  </cellStyleXfs>
  <cellXfs count="168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3" fontId="5" fillId="0" borderId="2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2" applyFont="1"/>
    <xf numFmtId="0" fontId="9" fillId="0" borderId="0" xfId="2" applyFont="1" applyAlignment="1">
      <alignment vertical="center"/>
    </xf>
    <xf numFmtId="3" fontId="0" fillId="0" borderId="0" xfId="0" applyNumberFormat="1" applyAlignment="1">
      <alignment horizontal="left"/>
    </xf>
    <xf numFmtId="10" fontId="5" fillId="0" borderId="2" xfId="1" applyNumberFormat="1" applyFont="1" applyFill="1" applyBorder="1" applyAlignment="1">
      <alignment horizontal="center" vertical="center"/>
    </xf>
    <xf numFmtId="10" fontId="5" fillId="0" borderId="0" xfId="1" applyNumberFormat="1" applyFont="1" applyFill="1" applyAlignment="1">
      <alignment horizontal="center" vertical="center"/>
    </xf>
    <xf numFmtId="9" fontId="5" fillId="0" borderId="5" xfId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10" fillId="0" borderId="0" xfId="3" applyAlignment="1">
      <alignment horizontal="left"/>
    </xf>
    <xf numFmtId="0" fontId="3" fillId="0" borderId="0" xfId="3" applyFont="1" applyAlignment="1">
      <alignment horizontal="right" vertical="center"/>
    </xf>
    <xf numFmtId="0" fontId="4" fillId="0" borderId="4" xfId="3" applyFont="1" applyBorder="1" applyAlignment="1">
      <alignment horizontal="center" vertical="center"/>
    </xf>
    <xf numFmtId="0" fontId="10" fillId="0" borderId="2" xfId="3" applyBorder="1" applyAlignment="1">
      <alignment horizontal="left"/>
    </xf>
    <xf numFmtId="3" fontId="5" fillId="0" borderId="2" xfId="3" applyNumberFormat="1" applyFont="1" applyBorder="1" applyAlignment="1">
      <alignment horizontal="center" vertical="center"/>
    </xf>
    <xf numFmtId="3" fontId="10" fillId="0" borderId="0" xfId="3" applyNumberFormat="1" applyAlignment="1">
      <alignment horizontal="center" vertical="center"/>
    </xf>
    <xf numFmtId="3" fontId="5" fillId="0" borderId="5" xfId="3" applyNumberFormat="1" applyFont="1" applyBorder="1" applyAlignment="1">
      <alignment horizontal="center" vertical="center"/>
    </xf>
    <xf numFmtId="3" fontId="11" fillId="0" borderId="0" xfId="3" applyNumberFormat="1" applyFont="1" applyAlignment="1">
      <alignment horizontal="left"/>
    </xf>
    <xf numFmtId="3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3" applyFont="1" applyAlignment="1">
      <alignment horizontal="right" vertical="center"/>
    </xf>
    <xf numFmtId="3" fontId="5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/>
    </xf>
    <xf numFmtId="9" fontId="5" fillId="0" borderId="2" xfId="1" applyFont="1" applyFill="1" applyBorder="1" applyAlignment="1">
      <alignment horizontal="center" vertical="center"/>
    </xf>
    <xf numFmtId="9" fontId="0" fillId="0" borderId="0" xfId="1" applyFont="1" applyAlignment="1">
      <alignment horizontal="center" vertical="center"/>
    </xf>
    <xf numFmtId="9" fontId="5" fillId="0" borderId="0" xfId="1" applyFont="1" applyFill="1" applyAlignment="1">
      <alignment horizontal="center" vertical="center"/>
    </xf>
    <xf numFmtId="3" fontId="10" fillId="0" borderId="0" xfId="3" applyNumberFormat="1" applyAlignment="1">
      <alignment horizontal="left"/>
    </xf>
    <xf numFmtId="10" fontId="5" fillId="0" borderId="2" xfId="1" applyNumberFormat="1" applyFont="1" applyBorder="1" applyAlignment="1">
      <alignment horizontal="center" vertical="center"/>
    </xf>
    <xf numFmtId="10" fontId="5" fillId="0" borderId="5" xfId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Alignment="1">
      <alignment horizontal="center" vertical="center"/>
    </xf>
    <xf numFmtId="3" fontId="12" fillId="0" borderId="0" xfId="0" applyNumberFormat="1" applyFont="1" applyAlignment="1">
      <alignment horizontal="left"/>
    </xf>
    <xf numFmtId="3" fontId="13" fillId="0" borderId="0" xfId="0" applyNumberFormat="1" applyFont="1" applyAlignment="1">
      <alignment horizontal="left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0" fillId="0" borderId="0" xfId="3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0" fontId="10" fillId="0" borderId="2" xfId="3" applyBorder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10" fontId="5" fillId="0" borderId="0" xfId="3" applyNumberFormat="1" applyFont="1" applyAlignment="1">
      <alignment horizontal="center" vertical="center"/>
    </xf>
    <xf numFmtId="9" fontId="5" fillId="0" borderId="0" xfId="3" applyNumberFormat="1" applyFont="1" applyAlignment="1">
      <alignment horizontal="center" vertical="center"/>
    </xf>
    <xf numFmtId="10" fontId="5" fillId="0" borderId="5" xfId="3" applyNumberFormat="1" applyFont="1" applyBorder="1" applyAlignment="1">
      <alignment horizontal="center" vertical="center"/>
    </xf>
    <xf numFmtId="9" fontId="5" fillId="0" borderId="5" xfId="3" applyNumberFormat="1" applyFont="1" applyBorder="1" applyAlignment="1">
      <alignment horizontal="center" vertical="center"/>
    </xf>
    <xf numFmtId="10" fontId="10" fillId="0" borderId="0" xfId="3" applyNumberFormat="1" applyAlignment="1">
      <alignment horizontal="left"/>
    </xf>
    <xf numFmtId="0" fontId="5" fillId="0" borderId="0" xfId="0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5" fillId="0" borderId="2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37" fontId="5" fillId="0" borderId="0" xfId="0" applyNumberFormat="1" applyFont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3" fontId="15" fillId="0" borderId="0" xfId="0" applyNumberFormat="1" applyFont="1" applyFill="1" applyAlignment="1">
      <alignment horizontal="center" vertical="center"/>
    </xf>
    <xf numFmtId="0" fontId="16" fillId="0" borderId="0" xfId="3" applyFont="1" applyAlignment="1">
      <alignment horizontal="left"/>
    </xf>
    <xf numFmtId="0" fontId="17" fillId="0" borderId="0" xfId="3" applyFont="1" applyAlignment="1">
      <alignment horizontal="center" vertical="center"/>
    </xf>
    <xf numFmtId="3" fontId="17" fillId="0" borderId="0" xfId="3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3" fontId="0" fillId="0" borderId="0" xfId="0" applyNumberFormat="1" applyFill="1" applyAlignment="1">
      <alignment horizontal="left"/>
    </xf>
    <xf numFmtId="0" fontId="18" fillId="0" borderId="0" xfId="0" applyFont="1" applyAlignment="1">
      <alignment horizontal="left"/>
    </xf>
    <xf numFmtId="3" fontId="18" fillId="0" borderId="0" xfId="0" applyNumberFormat="1" applyFont="1" applyAlignment="1">
      <alignment horizontal="left"/>
    </xf>
    <xf numFmtId="0" fontId="18" fillId="0" borderId="0" xfId="3" applyFont="1" applyAlignment="1">
      <alignment horizontal="left"/>
    </xf>
    <xf numFmtId="3" fontId="18" fillId="0" borderId="0" xfId="3" applyNumberFormat="1" applyFont="1" applyAlignment="1">
      <alignment horizontal="left"/>
    </xf>
    <xf numFmtId="0" fontId="0" fillId="0" borderId="2" xfId="0" applyFill="1" applyBorder="1" applyAlignment="1">
      <alignment horizontal="center" vertical="center"/>
    </xf>
    <xf numFmtId="3" fontId="12" fillId="0" borderId="0" xfId="0" applyNumberFormat="1" applyFont="1" applyFill="1" applyAlignment="1">
      <alignment horizontal="left"/>
    </xf>
    <xf numFmtId="9" fontId="5" fillId="0" borderId="5" xfId="1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" fontId="19" fillId="0" borderId="0" xfId="0" applyNumberFormat="1" applyFont="1" applyFill="1" applyBorder="1" applyAlignment="1">
      <alignment horizontal="center" vertical="center"/>
    </xf>
    <xf numFmtId="0" fontId="18" fillId="0" borderId="0" xfId="3" applyFont="1" applyBorder="1" applyAlignment="1">
      <alignment horizontal="left"/>
    </xf>
    <xf numFmtId="0" fontId="20" fillId="0" borderId="0" xfId="3" applyFont="1" applyBorder="1" applyAlignment="1">
      <alignment horizontal="left"/>
    </xf>
    <xf numFmtId="0" fontId="21" fillId="0" borderId="0" xfId="3" applyFont="1" applyBorder="1" applyAlignment="1">
      <alignment horizontal="center" vertical="center"/>
    </xf>
    <xf numFmtId="3" fontId="21" fillId="0" borderId="0" xfId="3" applyNumberFormat="1" applyFont="1" applyBorder="1" applyAlignment="1">
      <alignment horizontal="center" vertical="center"/>
    </xf>
    <xf numFmtId="37" fontId="5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center" vertical="center"/>
    </xf>
    <xf numFmtId="0" fontId="5" fillId="0" borderId="4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5" fillId="0" borderId="2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4" fillId="0" borderId="4" xfId="3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0" fontId="5" fillId="2" borderId="4" xfId="0" applyFont="1" applyFill="1" applyBorder="1" applyAlignment="1">
      <alignment horizontal="right" vertical="top"/>
    </xf>
    <xf numFmtId="37" fontId="5" fillId="0" borderId="0" xfId="0" applyNumberFormat="1" applyFont="1" applyFill="1" applyAlignment="1">
      <alignment horizontal="center" vertical="center"/>
    </xf>
    <xf numFmtId="37" fontId="5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21" fillId="0" borderId="0" xfId="3" applyFont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 xr:uid="{0F3EF5BC-1E95-4B51-884A-8AED8A166A86}"/>
    <cellStyle name="Normal 3" xfId="3" xr:uid="{65AE7195-F5EA-48DA-BB65-5E98EB3D7959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28576</xdr:rowOff>
    </xdr:from>
    <xdr:ext cx="3611641" cy="4817451"/>
    <xdr:pic>
      <xdr:nvPicPr>
        <xdr:cNvPr id="2" name="Picture 1">
          <a:extLst>
            <a:ext uri="{FF2B5EF4-FFF2-40B4-BE49-F238E27FC236}">
              <a16:creationId xmlns:a16="http://schemas.microsoft.com/office/drawing/2014/main" id="{8369287C-24D8-4556-9B55-42027B360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74758" y="28576"/>
          <a:ext cx="3611641" cy="4817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D4AE9-B3B5-457C-AC2A-94B724999935}">
  <dimension ref="A21:Y25"/>
  <sheetViews>
    <sheetView showGridLines="0" rightToLeft="1" tabSelected="1" view="pageBreakPreview" zoomScaleNormal="100" zoomScaleSheetLayoutView="100" workbookViewId="0">
      <selection activeCell="H14" sqref="H14"/>
    </sheetView>
  </sheetViews>
  <sheetFormatPr defaultRowHeight="18"/>
  <cols>
    <col min="1" max="16384" width="9.140625" style="33"/>
  </cols>
  <sheetData>
    <row r="21" spans="1:25" ht="21.75" customHeight="1"/>
    <row r="23" spans="1:25" ht="26.25">
      <c r="A23" s="134" t="s">
        <v>0</v>
      </c>
      <c r="B23" s="134"/>
      <c r="C23" s="134"/>
      <c r="D23" s="134"/>
      <c r="E23" s="134"/>
      <c r="F23" s="1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</row>
    <row r="24" spans="1:25" ht="26.25">
      <c r="A24" s="134" t="s">
        <v>193</v>
      </c>
      <c r="B24" s="134"/>
      <c r="C24" s="134"/>
      <c r="D24" s="134"/>
      <c r="E24" s="134"/>
      <c r="F24" s="1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</row>
    <row r="25" spans="1:25" ht="26.25">
      <c r="A25" s="134" t="s">
        <v>2</v>
      </c>
      <c r="B25" s="134"/>
      <c r="C25" s="134"/>
      <c r="D25" s="134"/>
      <c r="E25" s="134"/>
      <c r="F25" s="1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</row>
  </sheetData>
  <mergeCells count="3">
    <mergeCell ref="A23:F23"/>
    <mergeCell ref="A24:F24"/>
    <mergeCell ref="A25:F2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4"/>
  <sheetViews>
    <sheetView rightToLeft="1" view="pageBreakPreview" zoomScaleNormal="100" zoomScaleSheetLayoutView="100" workbookViewId="0">
      <selection activeCell="A7" sqref="A7:B7"/>
    </sheetView>
  </sheetViews>
  <sheetFormatPr defaultRowHeight="12.75"/>
  <cols>
    <col min="1" max="1" width="2.5703125" customWidth="1"/>
    <col min="2" max="2" width="53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  <col min="14" max="14" width="16.42578125" bestFit="1" customWidth="1"/>
  </cols>
  <sheetData>
    <row r="1" spans="1:18" ht="29.1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8" ht="21.75" customHeight="1">
      <c r="A2" s="135" t="s">
        <v>77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8" ht="21.75" customHeight="1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8" ht="14.45" customHeight="1"/>
    <row r="5" spans="1:18" ht="29.1" customHeight="1">
      <c r="A5" s="1" t="s">
        <v>78</v>
      </c>
      <c r="B5" s="146" t="s">
        <v>79</v>
      </c>
      <c r="C5" s="146"/>
      <c r="D5" s="146"/>
      <c r="E5" s="146"/>
      <c r="F5" s="146"/>
      <c r="G5" s="146"/>
      <c r="H5" s="146"/>
      <c r="I5" s="146"/>
      <c r="J5" s="146"/>
    </row>
    <row r="6" spans="1:18" ht="14.45" customHeight="1">
      <c r="M6" s="116"/>
      <c r="N6" s="116"/>
      <c r="O6" s="116"/>
      <c r="P6" s="116"/>
      <c r="Q6" s="116"/>
      <c r="R6" s="116"/>
    </row>
    <row r="7" spans="1:18" ht="27" customHeight="1">
      <c r="A7" s="142" t="s">
        <v>80</v>
      </c>
      <c r="B7" s="142"/>
      <c r="D7" s="2" t="s">
        <v>81</v>
      </c>
      <c r="E7" s="13"/>
      <c r="F7" s="2" t="s">
        <v>67</v>
      </c>
      <c r="G7" s="13"/>
      <c r="H7" s="2" t="s">
        <v>82</v>
      </c>
      <c r="I7" s="13"/>
      <c r="J7" s="2" t="s">
        <v>83</v>
      </c>
      <c r="M7" s="116"/>
      <c r="N7" s="117">
        <f>سپرده!P11</f>
        <v>3821151238632</v>
      </c>
      <c r="O7" s="116"/>
      <c r="P7" s="116"/>
      <c r="Q7" s="116"/>
      <c r="R7" s="116"/>
    </row>
    <row r="8" spans="1:18" ht="27" customHeight="1">
      <c r="A8" s="143" t="s">
        <v>84</v>
      </c>
      <c r="B8" s="143"/>
      <c r="D8" s="31" t="s">
        <v>85</v>
      </c>
      <c r="E8" s="13"/>
      <c r="F8" s="15">
        <f>'درآمد سرمایه گذاری در سهام'!J32</f>
        <v>273007792661</v>
      </c>
      <c r="G8" s="13"/>
      <c r="H8" s="60">
        <f>F8/F13</f>
        <v>0.9999564034675823</v>
      </c>
      <c r="I8" s="61"/>
      <c r="J8" s="60">
        <f>F8/N7</f>
        <v>7.1446476627483282E-2</v>
      </c>
      <c r="M8" s="116"/>
      <c r="N8" s="116">
        <f>F8/N7</f>
        <v>7.1446476627483282E-2</v>
      </c>
      <c r="O8" s="116"/>
      <c r="P8" s="116"/>
      <c r="Q8" s="116"/>
      <c r="R8" s="116"/>
    </row>
    <row r="9" spans="1:18" ht="27" customHeight="1">
      <c r="A9" s="137" t="s">
        <v>86</v>
      </c>
      <c r="B9" s="137"/>
      <c r="D9" s="32" t="s">
        <v>87</v>
      </c>
      <c r="E9" s="13"/>
      <c r="F9" s="17">
        <v>0</v>
      </c>
      <c r="G9" s="13"/>
      <c r="H9" s="62">
        <f>F9/$F$13</f>
        <v>0</v>
      </c>
      <c r="I9" s="61"/>
      <c r="J9" s="62">
        <f>F9/$N$7</f>
        <v>0</v>
      </c>
      <c r="M9" s="116"/>
      <c r="N9" s="116"/>
      <c r="O9" s="116"/>
      <c r="P9" s="116"/>
      <c r="Q9" s="116"/>
      <c r="R9" s="116"/>
    </row>
    <row r="10" spans="1:18" ht="27" customHeight="1">
      <c r="A10" s="137" t="s">
        <v>88</v>
      </c>
      <c r="B10" s="137"/>
      <c r="D10" s="32" t="s">
        <v>89</v>
      </c>
      <c r="E10" s="13"/>
      <c r="F10" s="17">
        <v>0</v>
      </c>
      <c r="G10" s="13"/>
      <c r="H10" s="62">
        <f t="shared" ref="H10:H12" si="0">F10/$F$13</f>
        <v>0</v>
      </c>
      <c r="I10" s="61"/>
      <c r="J10" s="62">
        <f t="shared" ref="J10:J12" si="1">F10/$N$7</f>
        <v>0</v>
      </c>
      <c r="M10" s="116"/>
      <c r="N10" s="116"/>
      <c r="O10" s="116"/>
      <c r="P10" s="116"/>
      <c r="Q10" s="116"/>
      <c r="R10" s="116"/>
    </row>
    <row r="11" spans="1:18" ht="27" customHeight="1">
      <c r="A11" s="137" t="s">
        <v>90</v>
      </c>
      <c r="B11" s="137"/>
      <c r="D11" s="32" t="s">
        <v>91</v>
      </c>
      <c r="E11" s="13"/>
      <c r="F11" s="17">
        <v>11902712</v>
      </c>
      <c r="G11" s="13"/>
      <c r="H11" s="62">
        <f t="shared" si="0"/>
        <v>4.3596532417701561E-5</v>
      </c>
      <c r="I11" s="61"/>
      <c r="J11" s="62">
        <f t="shared" si="1"/>
        <v>3.1149544356326648E-6</v>
      </c>
      <c r="M11" s="116"/>
      <c r="N11" s="116"/>
      <c r="O11" s="116"/>
      <c r="P11" s="116"/>
      <c r="Q11" s="116"/>
      <c r="R11" s="116"/>
    </row>
    <row r="12" spans="1:18" ht="27" customHeight="1">
      <c r="A12" s="139" t="s">
        <v>92</v>
      </c>
      <c r="B12" s="139"/>
      <c r="D12" s="66" t="s">
        <v>93</v>
      </c>
      <c r="E12" s="13"/>
      <c r="F12" s="50">
        <f>'سایر درآمدها'!D11</f>
        <v>0</v>
      </c>
      <c r="G12" s="13"/>
      <c r="H12" s="62">
        <f t="shared" si="0"/>
        <v>0</v>
      </c>
      <c r="I12" s="61"/>
      <c r="J12" s="62">
        <f t="shared" si="1"/>
        <v>0</v>
      </c>
      <c r="M12" s="116"/>
      <c r="N12" s="116"/>
      <c r="O12" s="116"/>
      <c r="P12" s="116"/>
      <c r="Q12" s="116"/>
      <c r="R12" s="116"/>
    </row>
    <row r="13" spans="1:18" ht="27" customHeight="1">
      <c r="A13" s="141" t="s">
        <v>26</v>
      </c>
      <c r="B13" s="141"/>
      <c r="D13" s="40"/>
      <c r="E13" s="13"/>
      <c r="F13" s="21">
        <f>SUM(F8:F12)</f>
        <v>273019695373</v>
      </c>
      <c r="G13" s="13"/>
      <c r="H13" s="38">
        <f>SUM(H8:H12)</f>
        <v>1</v>
      </c>
      <c r="I13" s="61"/>
      <c r="J13" s="38">
        <f>SUM(J8:J12)</f>
        <v>7.1449591581918909E-2</v>
      </c>
      <c r="M13" s="116"/>
      <c r="N13" s="116"/>
      <c r="O13" s="116"/>
      <c r="P13" s="116"/>
      <c r="Q13" s="116"/>
      <c r="R13" s="116"/>
    </row>
    <row r="14" spans="1:18" ht="27" customHeight="1"/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C48"/>
  <sheetViews>
    <sheetView rightToLeft="1" view="pageBreakPreview" zoomScale="60" zoomScaleNormal="85" workbookViewId="0">
      <selection activeCell="A8" sqref="A8:B8"/>
    </sheetView>
  </sheetViews>
  <sheetFormatPr defaultRowHeight="12.75"/>
  <cols>
    <col min="1" max="1" width="5.140625" customWidth="1"/>
    <col min="2" max="2" width="33.5703125" customWidth="1"/>
    <col min="3" max="3" width="1.28515625" customWidth="1"/>
    <col min="4" max="4" width="14.7109375" bestFit="1" customWidth="1"/>
    <col min="5" max="5" width="1.28515625" customWidth="1"/>
    <col min="6" max="6" width="16.7109375" bestFit="1" customWidth="1"/>
    <col min="7" max="7" width="1.28515625" customWidth="1"/>
    <col min="8" max="8" width="11.28515625" bestFit="1" customWidth="1"/>
    <col min="9" max="9" width="1.28515625" customWidth="1"/>
    <col min="10" max="10" width="16.5703125" bestFit="1" customWidth="1"/>
    <col min="11" max="11" width="1.28515625" customWidth="1"/>
    <col min="12" max="12" width="18" bestFit="1" customWidth="1"/>
    <col min="13" max="13" width="1.28515625" customWidth="1"/>
    <col min="14" max="14" width="14.7109375" bestFit="1" customWidth="1"/>
    <col min="15" max="15" width="2.140625" customWidth="1"/>
    <col min="16" max="16" width="1.28515625" customWidth="1"/>
    <col min="17" max="17" width="16.7109375" bestFit="1" customWidth="1"/>
    <col min="18" max="18" width="1.28515625" customWidth="1"/>
    <col min="19" max="19" width="16.7109375" bestFit="1" customWidth="1"/>
    <col min="20" max="20" width="1.28515625" customWidth="1"/>
    <col min="21" max="21" width="17" bestFit="1" customWidth="1"/>
    <col min="22" max="22" width="1.28515625" customWidth="1"/>
    <col min="23" max="23" width="18" bestFit="1" customWidth="1"/>
    <col min="24" max="24" width="0.28515625" customWidth="1"/>
    <col min="26" max="26" width="16.140625" bestFit="1" customWidth="1"/>
    <col min="27" max="28" width="13.85546875" bestFit="1" customWidth="1"/>
    <col min="29" max="29" width="12.7109375" bestFit="1" customWidth="1"/>
  </cols>
  <sheetData>
    <row r="1" spans="1:29" ht="29.1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spans="1:29" ht="21.75" customHeight="1">
      <c r="A2" s="135" t="s">
        <v>77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spans="1:29" ht="21.75" customHeight="1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</row>
    <row r="4" spans="1:29" ht="14.45" customHeight="1"/>
    <row r="5" spans="1:29" ht="40.5" customHeight="1">
      <c r="A5" s="108" t="s">
        <v>94</v>
      </c>
      <c r="B5" s="146" t="s">
        <v>95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14"/>
      <c r="Y5" s="114"/>
      <c r="Z5" s="114"/>
      <c r="AA5" s="114"/>
    </row>
    <row r="6" spans="1:29" ht="27.75" customHeight="1">
      <c r="A6" s="114"/>
      <c r="B6" s="114"/>
      <c r="C6" s="114"/>
      <c r="D6" s="142" t="s">
        <v>96</v>
      </c>
      <c r="E6" s="142"/>
      <c r="F6" s="142"/>
      <c r="G6" s="142"/>
      <c r="H6" s="142"/>
      <c r="I6" s="142"/>
      <c r="J6" s="142"/>
      <c r="K6" s="142"/>
      <c r="L6" s="142"/>
      <c r="M6" s="113"/>
      <c r="N6" s="142" t="s">
        <v>97</v>
      </c>
      <c r="O6" s="142"/>
      <c r="P6" s="142"/>
      <c r="Q6" s="142"/>
      <c r="R6" s="142"/>
      <c r="S6" s="142"/>
      <c r="T6" s="142"/>
      <c r="U6" s="142"/>
      <c r="V6" s="142"/>
      <c r="W6" s="142"/>
      <c r="X6" s="114"/>
      <c r="Y6" s="114"/>
      <c r="Z6" s="114"/>
      <c r="AA6" s="114"/>
    </row>
    <row r="7" spans="1:29" ht="27.75" customHeight="1">
      <c r="A7" s="114"/>
      <c r="B7" s="114"/>
      <c r="C7" s="114"/>
      <c r="D7" s="120"/>
      <c r="E7" s="120"/>
      <c r="F7" s="120"/>
      <c r="G7" s="120"/>
      <c r="H7" s="120"/>
      <c r="I7" s="120"/>
      <c r="J7" s="145" t="s">
        <v>26</v>
      </c>
      <c r="K7" s="145"/>
      <c r="L7" s="145"/>
      <c r="M7" s="113"/>
      <c r="N7" s="120"/>
      <c r="O7" s="120"/>
      <c r="P7" s="120"/>
      <c r="Q7" s="120"/>
      <c r="R7" s="120"/>
      <c r="S7" s="120"/>
      <c r="T7" s="120"/>
      <c r="U7" s="145" t="s">
        <v>26</v>
      </c>
      <c r="V7" s="145"/>
      <c r="W7" s="145"/>
      <c r="X7" s="114"/>
      <c r="Y7" s="114"/>
      <c r="Z7" s="114"/>
      <c r="AA7" s="114"/>
    </row>
    <row r="8" spans="1:29" ht="27.75" customHeight="1">
      <c r="A8" s="142" t="s">
        <v>98</v>
      </c>
      <c r="B8" s="142"/>
      <c r="C8" s="114"/>
      <c r="D8" s="105" t="s">
        <v>99</v>
      </c>
      <c r="E8" s="113"/>
      <c r="F8" s="105" t="s">
        <v>100</v>
      </c>
      <c r="G8" s="113"/>
      <c r="H8" s="105" t="s">
        <v>101</v>
      </c>
      <c r="I8" s="113"/>
      <c r="J8" s="107" t="s">
        <v>67</v>
      </c>
      <c r="K8" s="120"/>
      <c r="L8" s="107" t="s">
        <v>82</v>
      </c>
      <c r="M8" s="113"/>
      <c r="N8" s="105" t="s">
        <v>99</v>
      </c>
      <c r="O8" s="113"/>
      <c r="P8" s="142" t="s">
        <v>100</v>
      </c>
      <c r="Q8" s="142"/>
      <c r="R8" s="113"/>
      <c r="S8" s="105" t="s">
        <v>101</v>
      </c>
      <c r="T8" s="113"/>
      <c r="U8" s="107" t="s">
        <v>67</v>
      </c>
      <c r="V8" s="120"/>
      <c r="W8" s="107" t="s">
        <v>82</v>
      </c>
      <c r="X8" s="114"/>
      <c r="Y8" s="114"/>
      <c r="Z8" s="125"/>
      <c r="AA8" s="114"/>
    </row>
    <row r="9" spans="1:29" ht="21.75" customHeight="1">
      <c r="A9" s="143" t="s">
        <v>102</v>
      </c>
      <c r="B9" s="143"/>
      <c r="C9" s="114"/>
      <c r="D9" s="106">
        <v>0</v>
      </c>
      <c r="E9" s="113"/>
      <c r="F9" s="106">
        <v>0</v>
      </c>
      <c r="G9" s="113"/>
      <c r="H9" s="106">
        <v>0</v>
      </c>
      <c r="I9" s="113"/>
      <c r="J9" s="106">
        <f>D9+F9+H9</f>
        <v>0</v>
      </c>
      <c r="K9" s="113"/>
      <c r="L9" s="60">
        <f>J9/J32</f>
        <v>0</v>
      </c>
      <c r="M9" s="113"/>
      <c r="N9" s="106">
        <v>0</v>
      </c>
      <c r="O9" s="113"/>
      <c r="P9" s="144">
        <v>0</v>
      </c>
      <c r="Q9" s="144"/>
      <c r="R9" s="113"/>
      <c r="S9" s="106">
        <v>10042157238</v>
      </c>
      <c r="T9" s="113"/>
      <c r="U9" s="106">
        <f>N9+Q9+S9</f>
        <v>10042157238</v>
      </c>
      <c r="V9" s="113"/>
      <c r="W9" s="69">
        <f>Z9/U32</f>
        <v>3.9222465803222424E-2</v>
      </c>
      <c r="X9" s="114"/>
      <c r="Y9" s="114"/>
      <c r="Z9" s="126">
        <f>ABS(U9)</f>
        <v>10042157238</v>
      </c>
      <c r="AA9" s="114"/>
    </row>
    <row r="10" spans="1:29" ht="21.75" customHeight="1">
      <c r="A10" s="137" t="s">
        <v>103</v>
      </c>
      <c r="B10" s="137"/>
      <c r="C10" s="114"/>
      <c r="D10" s="103">
        <v>0</v>
      </c>
      <c r="E10" s="113"/>
      <c r="F10" s="103">
        <v>0</v>
      </c>
      <c r="G10" s="113"/>
      <c r="H10" s="103">
        <v>0</v>
      </c>
      <c r="I10" s="113"/>
      <c r="J10" s="103">
        <f t="shared" ref="J10:J31" si="0">D10+F10+H10</f>
        <v>0</v>
      </c>
      <c r="K10" s="113"/>
      <c r="L10" s="62">
        <f>J10/$J$32</f>
        <v>0</v>
      </c>
      <c r="M10" s="113"/>
      <c r="N10" s="103">
        <v>0</v>
      </c>
      <c r="O10" s="113"/>
      <c r="P10" s="138">
        <v>0</v>
      </c>
      <c r="Q10" s="138"/>
      <c r="R10" s="113"/>
      <c r="S10" s="103">
        <v>17783203350</v>
      </c>
      <c r="T10" s="113"/>
      <c r="U10" s="103">
        <f>N10+Q10+S10</f>
        <v>17783203350</v>
      </c>
      <c r="V10" s="113"/>
      <c r="W10" s="70">
        <f>Z10/$U$32</f>
        <v>6.9457295751927509E-2</v>
      </c>
      <c r="X10" s="114"/>
      <c r="Y10" s="114"/>
      <c r="Z10" s="126">
        <f t="shared" ref="Z10:Z31" si="1">ABS(U10)</f>
        <v>17783203350</v>
      </c>
      <c r="AA10" s="114"/>
      <c r="AC10" s="71"/>
    </row>
    <row r="11" spans="1:29" ht="21.75" customHeight="1">
      <c r="A11" s="137" t="s">
        <v>104</v>
      </c>
      <c r="B11" s="137"/>
      <c r="C11" s="114"/>
      <c r="D11" s="103">
        <v>0</v>
      </c>
      <c r="E11" s="113"/>
      <c r="F11" s="103">
        <v>0</v>
      </c>
      <c r="G11" s="113"/>
      <c r="H11" s="103">
        <v>0</v>
      </c>
      <c r="I11" s="113"/>
      <c r="J11" s="103">
        <f t="shared" si="0"/>
        <v>0</v>
      </c>
      <c r="K11" s="113"/>
      <c r="L11" s="62">
        <f t="shared" ref="L11:L31" si="2">J11/$J$32</f>
        <v>0</v>
      </c>
      <c r="M11" s="113"/>
      <c r="N11" s="103">
        <v>0</v>
      </c>
      <c r="O11" s="113"/>
      <c r="P11" s="138">
        <v>0</v>
      </c>
      <c r="Q11" s="138"/>
      <c r="R11" s="113"/>
      <c r="S11" s="103">
        <v>1439222201</v>
      </c>
      <c r="T11" s="113"/>
      <c r="U11" s="103">
        <f t="shared" ref="U11:U31" si="3">N11+Q11+S11</f>
        <v>1439222201</v>
      </c>
      <c r="V11" s="113"/>
      <c r="W11" s="70">
        <f t="shared" ref="W11:W31" si="4">Z11/$U$32</f>
        <v>5.6212865646389325E-3</v>
      </c>
      <c r="X11" s="114"/>
      <c r="Y11" s="114"/>
      <c r="Z11" s="126">
        <f t="shared" si="1"/>
        <v>1439222201</v>
      </c>
      <c r="AA11" s="115"/>
      <c r="AB11" s="35"/>
      <c r="AC11" s="71"/>
    </row>
    <row r="12" spans="1:29" ht="21.75" customHeight="1">
      <c r="A12" s="137" t="s">
        <v>25</v>
      </c>
      <c r="B12" s="137"/>
      <c r="C12" s="114"/>
      <c r="D12" s="103">
        <v>0</v>
      </c>
      <c r="E12" s="113"/>
      <c r="F12" s="103">
        <v>0</v>
      </c>
      <c r="G12" s="113"/>
      <c r="H12" s="103">
        <v>0</v>
      </c>
      <c r="I12" s="113"/>
      <c r="J12" s="68">
        <f t="shared" si="0"/>
        <v>0</v>
      </c>
      <c r="K12" s="113"/>
      <c r="L12" s="62">
        <f t="shared" si="2"/>
        <v>0</v>
      </c>
      <c r="M12" s="113"/>
      <c r="N12" s="103">
        <v>0</v>
      </c>
      <c r="O12" s="113"/>
      <c r="P12" s="138">
        <v>377137419</v>
      </c>
      <c r="Q12" s="138"/>
      <c r="R12" s="113"/>
      <c r="S12" s="103">
        <v>608666797</v>
      </c>
      <c r="T12" s="113"/>
      <c r="U12" s="103">
        <f t="shared" si="3"/>
        <v>608666797</v>
      </c>
      <c r="V12" s="113"/>
      <c r="W12" s="70">
        <f t="shared" si="4"/>
        <v>2.3773191422009703E-3</v>
      </c>
      <c r="X12" s="114"/>
      <c r="Y12" s="114"/>
      <c r="Z12" s="126">
        <f t="shared" si="1"/>
        <v>608666797</v>
      </c>
      <c r="AA12" s="114"/>
      <c r="AB12" s="35"/>
      <c r="AC12" s="35"/>
    </row>
    <row r="13" spans="1:29" ht="21.75" customHeight="1">
      <c r="A13" s="137" t="s">
        <v>20</v>
      </c>
      <c r="B13" s="137"/>
      <c r="C13" s="114"/>
      <c r="D13" s="103">
        <v>394368491</v>
      </c>
      <c r="E13" s="113"/>
      <c r="F13" s="68">
        <v>-357012513</v>
      </c>
      <c r="G13" s="113"/>
      <c r="H13" s="103">
        <v>0</v>
      </c>
      <c r="I13" s="113"/>
      <c r="J13" s="68">
        <f t="shared" si="0"/>
        <v>37355978</v>
      </c>
      <c r="K13" s="113"/>
      <c r="L13" s="62">
        <f t="shared" si="2"/>
        <v>1.3683117846524539E-4</v>
      </c>
      <c r="M13" s="113"/>
      <c r="N13" s="103">
        <v>394368491</v>
      </c>
      <c r="O13" s="113"/>
      <c r="P13" s="138">
        <v>2192766469</v>
      </c>
      <c r="Q13" s="138"/>
      <c r="R13" s="113"/>
      <c r="S13" s="103">
        <v>3930466107</v>
      </c>
      <c r="T13" s="113"/>
      <c r="U13" s="103">
        <f t="shared" si="3"/>
        <v>4324834598</v>
      </c>
      <c r="V13" s="113"/>
      <c r="W13" s="70">
        <f t="shared" si="4"/>
        <v>1.6891856311785046E-2</v>
      </c>
      <c r="X13" s="114"/>
      <c r="Y13" s="114"/>
      <c r="Z13" s="126">
        <f t="shared" si="1"/>
        <v>4324834598</v>
      </c>
      <c r="AA13" s="114"/>
      <c r="AB13" s="35"/>
      <c r="AC13" s="35"/>
    </row>
    <row r="14" spans="1:29" ht="21.75" customHeight="1">
      <c r="A14" s="137" t="s">
        <v>105</v>
      </c>
      <c r="B14" s="137"/>
      <c r="C14" s="114"/>
      <c r="D14" s="103">
        <v>0</v>
      </c>
      <c r="E14" s="113"/>
      <c r="F14" s="103">
        <v>0</v>
      </c>
      <c r="G14" s="113"/>
      <c r="H14" s="103">
        <v>0</v>
      </c>
      <c r="I14" s="113"/>
      <c r="J14" s="103">
        <f t="shared" si="0"/>
        <v>0</v>
      </c>
      <c r="K14" s="113"/>
      <c r="L14" s="62">
        <f t="shared" si="2"/>
        <v>0</v>
      </c>
      <c r="M14" s="113"/>
      <c r="N14" s="103">
        <v>0</v>
      </c>
      <c r="O14" s="113"/>
      <c r="P14" s="138">
        <v>0</v>
      </c>
      <c r="Q14" s="138"/>
      <c r="R14" s="113"/>
      <c r="S14" s="103">
        <v>6591999342</v>
      </c>
      <c r="T14" s="113"/>
      <c r="U14" s="103">
        <f t="shared" si="3"/>
        <v>6591999342</v>
      </c>
      <c r="V14" s="113"/>
      <c r="W14" s="70">
        <f t="shared" si="4"/>
        <v>2.5746905036308068E-2</v>
      </c>
      <c r="X14" s="114"/>
      <c r="Y14" s="114"/>
      <c r="Z14" s="126">
        <f t="shared" si="1"/>
        <v>6591999342</v>
      </c>
      <c r="AA14" s="114"/>
      <c r="AB14" s="71"/>
    </row>
    <row r="15" spans="1:29" ht="21.75" customHeight="1">
      <c r="A15" s="137" t="s">
        <v>106</v>
      </c>
      <c r="B15" s="137"/>
      <c r="C15" s="114"/>
      <c r="D15" s="103">
        <v>0</v>
      </c>
      <c r="E15" s="113"/>
      <c r="F15" s="103">
        <v>0</v>
      </c>
      <c r="G15" s="113"/>
      <c r="H15" s="103">
        <v>0</v>
      </c>
      <c r="I15" s="113"/>
      <c r="J15" s="103">
        <f t="shared" si="0"/>
        <v>0</v>
      </c>
      <c r="K15" s="113"/>
      <c r="L15" s="62">
        <f t="shared" si="2"/>
        <v>0</v>
      </c>
      <c r="M15" s="113"/>
      <c r="N15" s="103">
        <v>0</v>
      </c>
      <c r="O15" s="113"/>
      <c r="P15" s="138">
        <v>0</v>
      </c>
      <c r="Q15" s="138"/>
      <c r="R15" s="113"/>
      <c r="S15" s="103">
        <v>16895580115</v>
      </c>
      <c r="T15" s="113"/>
      <c r="U15" s="103">
        <f t="shared" si="3"/>
        <v>16895580115</v>
      </c>
      <c r="V15" s="113"/>
      <c r="W15" s="70">
        <f t="shared" si="4"/>
        <v>6.5990433885914052E-2</v>
      </c>
      <c r="X15" s="114"/>
      <c r="Y15" s="114"/>
      <c r="Z15" s="126">
        <f t="shared" si="1"/>
        <v>16895580115</v>
      </c>
      <c r="AA15" s="114"/>
      <c r="AB15" s="71"/>
      <c r="AC15" s="71"/>
    </row>
    <row r="16" spans="1:29" ht="21.75" customHeight="1">
      <c r="A16" s="137" t="s">
        <v>23</v>
      </c>
      <c r="B16" s="137"/>
      <c r="C16" s="114"/>
      <c r="D16" s="103">
        <v>0</v>
      </c>
      <c r="E16" s="113"/>
      <c r="F16" s="103">
        <v>36793371</v>
      </c>
      <c r="G16" s="113"/>
      <c r="H16" s="103">
        <v>0</v>
      </c>
      <c r="I16" s="113"/>
      <c r="J16" s="103">
        <f t="shared" si="0"/>
        <v>36793371</v>
      </c>
      <c r="K16" s="113"/>
      <c r="L16" s="62">
        <f t="shared" si="2"/>
        <v>1.3477040578723396E-4</v>
      </c>
      <c r="M16" s="113"/>
      <c r="N16" s="103">
        <v>0</v>
      </c>
      <c r="O16" s="113"/>
      <c r="P16" s="157">
        <v>-602500941</v>
      </c>
      <c r="Q16" s="157"/>
      <c r="R16" s="113"/>
      <c r="S16" s="103">
        <v>1346225108</v>
      </c>
      <c r="T16" s="113"/>
      <c r="U16" s="103">
        <f t="shared" si="3"/>
        <v>1346225108</v>
      </c>
      <c r="V16" s="113"/>
      <c r="W16" s="70">
        <f t="shared" si="4"/>
        <v>5.2580602962641453E-3</v>
      </c>
      <c r="X16" s="114"/>
      <c r="Y16" s="114"/>
      <c r="Z16" s="126">
        <f t="shared" si="1"/>
        <v>1346225108</v>
      </c>
      <c r="AA16" s="114"/>
      <c r="AB16" s="71"/>
      <c r="AC16" s="71"/>
    </row>
    <row r="17" spans="1:29" ht="21.75" customHeight="1">
      <c r="A17" s="137" t="s">
        <v>107</v>
      </c>
      <c r="B17" s="137"/>
      <c r="C17" s="114"/>
      <c r="D17" s="103">
        <v>0</v>
      </c>
      <c r="E17" s="113"/>
      <c r="F17" s="103">
        <v>0</v>
      </c>
      <c r="G17" s="113"/>
      <c r="H17" s="103">
        <v>0</v>
      </c>
      <c r="I17" s="113"/>
      <c r="J17" s="103">
        <f t="shared" si="0"/>
        <v>0</v>
      </c>
      <c r="K17" s="113"/>
      <c r="L17" s="62">
        <f t="shared" si="2"/>
        <v>0</v>
      </c>
      <c r="M17" s="113"/>
      <c r="N17" s="103">
        <v>0</v>
      </c>
      <c r="O17" s="113"/>
      <c r="P17" s="138">
        <v>0</v>
      </c>
      <c r="Q17" s="138"/>
      <c r="R17" s="113"/>
      <c r="S17" s="68">
        <v>-12704010</v>
      </c>
      <c r="T17" s="113"/>
      <c r="U17" s="68">
        <f t="shared" si="3"/>
        <v>-12704010</v>
      </c>
      <c r="V17" s="113"/>
      <c r="W17" s="70">
        <f t="shared" si="4"/>
        <v>4.9619079444730329E-5</v>
      </c>
      <c r="X17" s="114"/>
      <c r="Y17" s="114"/>
      <c r="Z17" s="126">
        <f t="shared" si="1"/>
        <v>12704010</v>
      </c>
      <c r="AA17" s="115"/>
      <c r="AB17" s="35"/>
      <c r="AC17" s="35"/>
    </row>
    <row r="18" spans="1:29" ht="21.75" customHeight="1">
      <c r="A18" s="137" t="s">
        <v>108</v>
      </c>
      <c r="B18" s="137"/>
      <c r="C18" s="114"/>
      <c r="D18" s="103">
        <v>0</v>
      </c>
      <c r="E18" s="113"/>
      <c r="F18" s="103">
        <v>0</v>
      </c>
      <c r="G18" s="113"/>
      <c r="H18" s="103">
        <v>0</v>
      </c>
      <c r="I18" s="113"/>
      <c r="J18" s="103">
        <f t="shared" si="0"/>
        <v>0</v>
      </c>
      <c r="K18" s="113"/>
      <c r="L18" s="62">
        <f t="shared" si="2"/>
        <v>0</v>
      </c>
      <c r="M18" s="113"/>
      <c r="N18" s="103">
        <v>0</v>
      </c>
      <c r="O18" s="113"/>
      <c r="P18" s="138">
        <v>0</v>
      </c>
      <c r="Q18" s="138"/>
      <c r="R18" s="113"/>
      <c r="S18" s="103">
        <v>5614019851</v>
      </c>
      <c r="T18" s="113"/>
      <c r="U18" s="103">
        <f t="shared" si="3"/>
        <v>5614019851</v>
      </c>
      <c r="V18" s="113"/>
      <c r="W18" s="70">
        <f t="shared" si="4"/>
        <v>2.1927131432599795E-2</v>
      </c>
      <c r="X18" s="114"/>
      <c r="Y18" s="114"/>
      <c r="Z18" s="126">
        <f t="shared" si="1"/>
        <v>5614019851</v>
      </c>
      <c r="AA18" s="115"/>
      <c r="AB18" s="71"/>
    </row>
    <row r="19" spans="1:29" ht="21.75" customHeight="1">
      <c r="A19" s="137" t="s">
        <v>109</v>
      </c>
      <c r="B19" s="137"/>
      <c r="C19" s="114"/>
      <c r="D19" s="103">
        <v>0</v>
      </c>
      <c r="E19" s="113"/>
      <c r="F19" s="103">
        <v>0</v>
      </c>
      <c r="G19" s="113"/>
      <c r="H19" s="103">
        <v>0</v>
      </c>
      <c r="I19" s="113"/>
      <c r="J19" s="103">
        <f t="shared" si="0"/>
        <v>0</v>
      </c>
      <c r="K19" s="113"/>
      <c r="L19" s="62">
        <f t="shared" si="2"/>
        <v>0</v>
      </c>
      <c r="M19" s="113"/>
      <c r="N19" s="103">
        <v>0</v>
      </c>
      <c r="O19" s="113"/>
      <c r="P19" s="138">
        <v>0</v>
      </c>
      <c r="Q19" s="138"/>
      <c r="R19" s="113"/>
      <c r="S19" s="103">
        <v>7143814172</v>
      </c>
      <c r="T19" s="113"/>
      <c r="U19" s="103">
        <f t="shared" si="3"/>
        <v>7143814172</v>
      </c>
      <c r="V19" s="113"/>
      <c r="W19" s="70">
        <f t="shared" si="4"/>
        <v>2.7902172852418913E-2</v>
      </c>
      <c r="X19" s="114"/>
      <c r="Y19" s="114"/>
      <c r="Z19" s="126">
        <f t="shared" si="1"/>
        <v>7143814172</v>
      </c>
      <c r="AA19" s="115"/>
      <c r="AB19" s="71"/>
      <c r="AC19" s="35"/>
    </row>
    <row r="20" spans="1:29" ht="21.75" customHeight="1">
      <c r="A20" s="137" t="s">
        <v>110</v>
      </c>
      <c r="B20" s="137"/>
      <c r="C20" s="114"/>
      <c r="D20" s="103">
        <v>0</v>
      </c>
      <c r="E20" s="113"/>
      <c r="F20" s="103">
        <v>0</v>
      </c>
      <c r="G20" s="113"/>
      <c r="H20" s="103">
        <v>0</v>
      </c>
      <c r="I20" s="113"/>
      <c r="J20" s="103">
        <f t="shared" si="0"/>
        <v>0</v>
      </c>
      <c r="K20" s="113"/>
      <c r="L20" s="62">
        <f t="shared" si="2"/>
        <v>0</v>
      </c>
      <c r="M20" s="113"/>
      <c r="N20" s="103">
        <v>0</v>
      </c>
      <c r="O20" s="113"/>
      <c r="P20" s="138">
        <v>0</v>
      </c>
      <c r="Q20" s="138"/>
      <c r="R20" s="113"/>
      <c r="S20" s="103">
        <v>26147759</v>
      </c>
      <c r="T20" s="113"/>
      <c r="U20" s="103">
        <f t="shared" si="3"/>
        <v>26147759</v>
      </c>
      <c r="V20" s="113"/>
      <c r="W20" s="70">
        <f t="shared" si="4"/>
        <v>1.0212741733694025E-4</v>
      </c>
      <c r="X20" s="114"/>
      <c r="Y20" s="114"/>
      <c r="Z20" s="126">
        <f t="shared" si="1"/>
        <v>26147759</v>
      </c>
      <c r="AA20" s="115"/>
      <c r="AB20" s="71"/>
    </row>
    <row r="21" spans="1:29" ht="21.75" customHeight="1">
      <c r="A21" s="137" t="s">
        <v>111</v>
      </c>
      <c r="B21" s="137"/>
      <c r="C21" s="114"/>
      <c r="D21" s="103">
        <v>0</v>
      </c>
      <c r="E21" s="113"/>
      <c r="F21" s="103">
        <v>0</v>
      </c>
      <c r="G21" s="113"/>
      <c r="H21" s="103">
        <v>0</v>
      </c>
      <c r="I21" s="113"/>
      <c r="J21" s="103">
        <f t="shared" si="0"/>
        <v>0</v>
      </c>
      <c r="K21" s="113"/>
      <c r="L21" s="62">
        <f t="shared" si="2"/>
        <v>0</v>
      </c>
      <c r="M21" s="113"/>
      <c r="N21" s="103">
        <v>0</v>
      </c>
      <c r="O21" s="113"/>
      <c r="P21" s="138">
        <v>0</v>
      </c>
      <c r="Q21" s="138"/>
      <c r="R21" s="113"/>
      <c r="S21" s="103">
        <v>18348289725</v>
      </c>
      <c r="T21" s="113"/>
      <c r="U21" s="103">
        <f t="shared" si="3"/>
        <v>18348289725</v>
      </c>
      <c r="V21" s="113"/>
      <c r="W21" s="70">
        <f t="shared" si="4"/>
        <v>7.1664399314838714E-2</v>
      </c>
      <c r="X21" s="114"/>
      <c r="Y21" s="114"/>
      <c r="Z21" s="126">
        <f t="shared" si="1"/>
        <v>18348289725</v>
      </c>
      <c r="AA21" s="121"/>
      <c r="AB21" s="35"/>
    </row>
    <row r="22" spans="1:29" ht="21.75" customHeight="1">
      <c r="A22" s="137" t="s">
        <v>112</v>
      </c>
      <c r="B22" s="137"/>
      <c r="C22" s="114"/>
      <c r="D22" s="103">
        <v>0</v>
      </c>
      <c r="E22" s="113"/>
      <c r="F22" s="103">
        <v>0</v>
      </c>
      <c r="G22" s="113"/>
      <c r="H22" s="103">
        <v>0</v>
      </c>
      <c r="I22" s="113"/>
      <c r="J22" s="103">
        <f t="shared" si="0"/>
        <v>0</v>
      </c>
      <c r="K22" s="113"/>
      <c r="L22" s="62">
        <f t="shared" si="2"/>
        <v>0</v>
      </c>
      <c r="M22" s="113"/>
      <c r="N22" s="103">
        <v>0</v>
      </c>
      <c r="O22" s="113"/>
      <c r="P22" s="138">
        <v>0</v>
      </c>
      <c r="Q22" s="138"/>
      <c r="R22" s="113"/>
      <c r="S22" s="103">
        <v>2336171698</v>
      </c>
      <c r="T22" s="113"/>
      <c r="U22" s="103">
        <f t="shared" si="3"/>
        <v>2336171698</v>
      </c>
      <c r="V22" s="113"/>
      <c r="W22" s="70">
        <f t="shared" si="4"/>
        <v>9.1245747665180173E-3</v>
      </c>
      <c r="X22" s="114"/>
      <c r="Y22" s="114"/>
      <c r="Z22" s="126">
        <f t="shared" si="1"/>
        <v>2336171698</v>
      </c>
      <c r="AA22" s="121"/>
      <c r="AB22" s="71"/>
    </row>
    <row r="23" spans="1:29" ht="21.75" customHeight="1">
      <c r="A23" s="137" t="s">
        <v>19</v>
      </c>
      <c r="B23" s="137"/>
      <c r="C23" s="114"/>
      <c r="D23" s="103">
        <v>0</v>
      </c>
      <c r="E23" s="113"/>
      <c r="F23" s="103">
        <v>272576568999</v>
      </c>
      <c r="G23" s="113"/>
      <c r="H23" s="103">
        <v>0</v>
      </c>
      <c r="I23" s="113"/>
      <c r="J23" s="103">
        <f t="shared" si="0"/>
        <v>272576568999</v>
      </c>
      <c r="K23" s="113"/>
      <c r="L23" s="62">
        <f t="shared" si="2"/>
        <v>0.99842047123345135</v>
      </c>
      <c r="M23" s="113"/>
      <c r="N23" s="103">
        <v>0</v>
      </c>
      <c r="O23" s="113"/>
      <c r="P23" s="138">
        <v>473161326948</v>
      </c>
      <c r="Q23" s="138"/>
      <c r="R23" s="113"/>
      <c r="S23" s="103">
        <v>72161649343</v>
      </c>
      <c r="T23" s="113"/>
      <c r="U23" s="103">
        <f t="shared" si="3"/>
        <v>72161649343</v>
      </c>
      <c r="V23" s="113"/>
      <c r="W23" s="70">
        <f t="shared" si="4"/>
        <v>0.28184759076961441</v>
      </c>
      <c r="X23" s="114"/>
      <c r="Y23" s="114"/>
      <c r="Z23" s="126">
        <f t="shared" si="1"/>
        <v>72161649343</v>
      </c>
      <c r="AA23" s="115"/>
      <c r="AB23" s="71"/>
    </row>
    <row r="24" spans="1:29" ht="21.75" customHeight="1">
      <c r="A24" s="137" t="s">
        <v>22</v>
      </c>
      <c r="B24" s="137"/>
      <c r="C24" s="114"/>
      <c r="D24" s="103">
        <v>0</v>
      </c>
      <c r="E24" s="113"/>
      <c r="F24" s="103">
        <v>357074313</v>
      </c>
      <c r="G24" s="113"/>
      <c r="H24" s="103">
        <v>0</v>
      </c>
      <c r="I24" s="113"/>
      <c r="J24" s="103">
        <f t="shared" si="0"/>
        <v>357074313</v>
      </c>
      <c r="K24" s="113"/>
      <c r="L24" s="62">
        <f t="shared" si="2"/>
        <v>1.3079271822961746E-3</v>
      </c>
      <c r="M24" s="113"/>
      <c r="N24" s="103">
        <v>8024000000</v>
      </c>
      <c r="O24" s="113"/>
      <c r="P24" s="157">
        <v>-2407636957</v>
      </c>
      <c r="Q24" s="157"/>
      <c r="R24" s="113"/>
      <c r="S24" s="68">
        <v>-3224496469</v>
      </c>
      <c r="T24" s="113"/>
      <c r="U24" s="103">
        <f t="shared" si="3"/>
        <v>4799503531</v>
      </c>
      <c r="V24" s="113"/>
      <c r="W24" s="70">
        <f t="shared" si="4"/>
        <v>1.8745809157892094E-2</v>
      </c>
      <c r="X24" s="114"/>
      <c r="Y24" s="114"/>
      <c r="Z24" s="126">
        <f t="shared" si="1"/>
        <v>4799503531</v>
      </c>
      <c r="AA24" s="114"/>
      <c r="AB24" s="35"/>
    </row>
    <row r="25" spans="1:29" ht="21.75" customHeight="1">
      <c r="A25" s="137" t="s">
        <v>24</v>
      </c>
      <c r="B25" s="137"/>
      <c r="C25" s="114"/>
      <c r="D25" s="103">
        <v>0</v>
      </c>
      <c r="E25" s="113"/>
      <c r="F25" s="103">
        <v>0</v>
      </c>
      <c r="G25" s="113"/>
      <c r="H25" s="103">
        <v>0</v>
      </c>
      <c r="I25" s="113"/>
      <c r="J25" s="103">
        <f t="shared" si="0"/>
        <v>0</v>
      </c>
      <c r="K25" s="113"/>
      <c r="L25" s="62">
        <f t="shared" si="2"/>
        <v>0</v>
      </c>
      <c r="M25" s="113"/>
      <c r="N25" s="103">
        <v>339315688</v>
      </c>
      <c r="O25" s="113"/>
      <c r="P25" s="157">
        <v>-405826573</v>
      </c>
      <c r="Q25" s="157"/>
      <c r="R25" s="113"/>
      <c r="S25" s="103">
        <v>854498856</v>
      </c>
      <c r="T25" s="113"/>
      <c r="U25" s="103">
        <f t="shared" si="3"/>
        <v>1193814544</v>
      </c>
      <c r="V25" s="113"/>
      <c r="W25" s="70">
        <f t="shared" si="4"/>
        <v>4.6627780284343688E-3</v>
      </c>
      <c r="X25" s="114"/>
      <c r="Y25" s="114"/>
      <c r="Z25" s="126">
        <f t="shared" si="1"/>
        <v>1193814544</v>
      </c>
      <c r="AA25" s="115"/>
    </row>
    <row r="26" spans="1:29" ht="21.75" customHeight="1">
      <c r="A26" s="137" t="s">
        <v>113</v>
      </c>
      <c r="B26" s="137"/>
      <c r="C26" s="114"/>
      <c r="D26" s="103">
        <v>0</v>
      </c>
      <c r="E26" s="113"/>
      <c r="F26" s="103">
        <v>0</v>
      </c>
      <c r="G26" s="113"/>
      <c r="H26" s="103">
        <v>0</v>
      </c>
      <c r="I26" s="113"/>
      <c r="J26" s="103">
        <f t="shared" si="0"/>
        <v>0</v>
      </c>
      <c r="K26" s="113"/>
      <c r="L26" s="62">
        <f t="shared" si="2"/>
        <v>0</v>
      </c>
      <c r="M26" s="113"/>
      <c r="N26" s="103">
        <v>0</v>
      </c>
      <c r="O26" s="113"/>
      <c r="P26" s="138">
        <v>0</v>
      </c>
      <c r="Q26" s="138"/>
      <c r="R26" s="113"/>
      <c r="S26" s="103">
        <v>2205298901</v>
      </c>
      <c r="T26" s="113"/>
      <c r="U26" s="103">
        <f t="shared" si="3"/>
        <v>2205298901</v>
      </c>
      <c r="V26" s="113"/>
      <c r="W26" s="70">
        <f t="shared" si="4"/>
        <v>8.6134142973829115E-3</v>
      </c>
      <c r="X26" s="114"/>
      <c r="Y26" s="114"/>
      <c r="Z26" s="126">
        <f t="shared" si="1"/>
        <v>2205298901</v>
      </c>
      <c r="AA26" s="121"/>
      <c r="AB26" s="35"/>
      <c r="AC26" s="71"/>
    </row>
    <row r="27" spans="1:29" ht="21.75" customHeight="1">
      <c r="A27" s="137" t="s">
        <v>114</v>
      </c>
      <c r="B27" s="137"/>
      <c r="C27" s="114"/>
      <c r="D27" s="103">
        <v>0</v>
      </c>
      <c r="E27" s="113"/>
      <c r="F27" s="103">
        <v>0</v>
      </c>
      <c r="G27" s="113"/>
      <c r="H27" s="103">
        <v>0</v>
      </c>
      <c r="I27" s="113"/>
      <c r="J27" s="103">
        <f t="shared" si="0"/>
        <v>0</v>
      </c>
      <c r="K27" s="113"/>
      <c r="L27" s="62">
        <f t="shared" si="2"/>
        <v>0</v>
      </c>
      <c r="M27" s="113"/>
      <c r="N27" s="103">
        <v>0</v>
      </c>
      <c r="O27" s="113"/>
      <c r="P27" s="138">
        <v>0</v>
      </c>
      <c r="Q27" s="138"/>
      <c r="R27" s="113"/>
      <c r="S27" s="103">
        <v>19488594190</v>
      </c>
      <c r="T27" s="113"/>
      <c r="U27" s="103">
        <f t="shared" si="3"/>
        <v>19488594190</v>
      </c>
      <c r="V27" s="113"/>
      <c r="W27" s="70">
        <f t="shared" si="4"/>
        <v>7.6118178699459457E-2</v>
      </c>
      <c r="X27" s="114"/>
      <c r="Y27" s="114"/>
      <c r="Z27" s="126">
        <f t="shared" si="1"/>
        <v>19488594190</v>
      </c>
      <c r="AA27" s="121"/>
      <c r="AC27" s="71"/>
    </row>
    <row r="28" spans="1:29" ht="21.75" customHeight="1">
      <c r="A28" s="137" t="s">
        <v>115</v>
      </c>
      <c r="B28" s="137"/>
      <c r="C28" s="114"/>
      <c r="D28" s="103">
        <v>0</v>
      </c>
      <c r="E28" s="113"/>
      <c r="F28" s="103">
        <v>0</v>
      </c>
      <c r="G28" s="113"/>
      <c r="H28" s="103">
        <v>0</v>
      </c>
      <c r="I28" s="113"/>
      <c r="J28" s="103">
        <f t="shared" si="0"/>
        <v>0</v>
      </c>
      <c r="K28" s="113"/>
      <c r="L28" s="62">
        <f t="shared" si="2"/>
        <v>0</v>
      </c>
      <c r="M28" s="113"/>
      <c r="N28" s="103">
        <v>0</v>
      </c>
      <c r="O28" s="113"/>
      <c r="P28" s="138">
        <v>0</v>
      </c>
      <c r="Q28" s="138"/>
      <c r="R28" s="113"/>
      <c r="S28" s="103">
        <v>15807704827</v>
      </c>
      <c r="T28" s="113"/>
      <c r="U28" s="103">
        <f t="shared" si="3"/>
        <v>15807704827</v>
      </c>
      <c r="V28" s="113"/>
      <c r="W28" s="70">
        <f t="shared" si="4"/>
        <v>6.1741431378734751E-2</v>
      </c>
      <c r="X28" s="114"/>
      <c r="Y28" s="114"/>
      <c r="Z28" s="126">
        <f t="shared" si="1"/>
        <v>15807704827</v>
      </c>
      <c r="AA28" s="115"/>
      <c r="AB28" s="35"/>
      <c r="AC28" s="35"/>
    </row>
    <row r="29" spans="1:29" ht="21.75" customHeight="1">
      <c r="A29" s="137" t="s">
        <v>116</v>
      </c>
      <c r="B29" s="137"/>
      <c r="C29" s="114"/>
      <c r="D29" s="103">
        <v>0</v>
      </c>
      <c r="E29" s="113"/>
      <c r="F29" s="103">
        <v>0</v>
      </c>
      <c r="G29" s="113"/>
      <c r="H29" s="103">
        <v>0</v>
      </c>
      <c r="I29" s="113"/>
      <c r="J29" s="103">
        <f t="shared" si="0"/>
        <v>0</v>
      </c>
      <c r="K29" s="113"/>
      <c r="L29" s="62">
        <f t="shared" si="2"/>
        <v>0</v>
      </c>
      <c r="M29" s="113"/>
      <c r="N29" s="103">
        <v>0</v>
      </c>
      <c r="O29" s="113"/>
      <c r="P29" s="138">
        <v>0</v>
      </c>
      <c r="Q29" s="138"/>
      <c r="R29" s="113"/>
      <c r="S29" s="103">
        <v>9477935516</v>
      </c>
      <c r="T29" s="113"/>
      <c r="U29" s="103">
        <f t="shared" si="3"/>
        <v>9477935516</v>
      </c>
      <c r="V29" s="113"/>
      <c r="W29" s="70">
        <f t="shared" si="4"/>
        <v>3.7018739385472392E-2</v>
      </c>
      <c r="X29" s="114"/>
      <c r="Y29" s="114"/>
      <c r="Z29" s="126">
        <f t="shared" si="1"/>
        <v>9477935516</v>
      </c>
      <c r="AA29" s="114"/>
      <c r="AB29" s="35"/>
    </row>
    <row r="30" spans="1:29" ht="21.75" customHeight="1">
      <c r="A30" s="137" t="s">
        <v>117</v>
      </c>
      <c r="B30" s="137"/>
      <c r="C30" s="114"/>
      <c r="D30" s="103">
        <v>0</v>
      </c>
      <c r="E30" s="113"/>
      <c r="F30" s="103">
        <v>0</v>
      </c>
      <c r="G30" s="113"/>
      <c r="H30" s="103">
        <v>0</v>
      </c>
      <c r="I30" s="113"/>
      <c r="J30" s="103">
        <f t="shared" si="0"/>
        <v>0</v>
      </c>
      <c r="K30" s="113"/>
      <c r="L30" s="62">
        <f t="shared" si="2"/>
        <v>0</v>
      </c>
      <c r="M30" s="113"/>
      <c r="N30" s="103">
        <v>0</v>
      </c>
      <c r="O30" s="113"/>
      <c r="P30" s="138">
        <v>0</v>
      </c>
      <c r="Q30" s="138"/>
      <c r="R30" s="113"/>
      <c r="S30" s="103">
        <v>27612051008</v>
      </c>
      <c r="T30" s="113"/>
      <c r="U30" s="103">
        <f t="shared" si="3"/>
        <v>27612051008</v>
      </c>
      <c r="V30" s="113"/>
      <c r="W30" s="70">
        <f t="shared" si="4"/>
        <v>0.10784662107459755</v>
      </c>
      <c r="X30" s="114"/>
      <c r="Y30" s="114"/>
      <c r="Z30" s="126">
        <f t="shared" si="1"/>
        <v>27612051008</v>
      </c>
      <c r="AA30" s="114"/>
    </row>
    <row r="31" spans="1:29" ht="21.75" customHeight="1">
      <c r="A31" s="139" t="s">
        <v>21</v>
      </c>
      <c r="B31" s="139"/>
      <c r="C31" s="114"/>
      <c r="D31" s="57">
        <v>0</v>
      </c>
      <c r="E31" s="113"/>
      <c r="F31" s="57">
        <v>0</v>
      </c>
      <c r="G31" s="113"/>
      <c r="H31" s="57">
        <v>0</v>
      </c>
      <c r="I31" s="113"/>
      <c r="J31" s="103">
        <f t="shared" si="0"/>
        <v>0</v>
      </c>
      <c r="K31" s="113"/>
      <c r="L31" s="62">
        <f t="shared" si="2"/>
        <v>0</v>
      </c>
      <c r="M31" s="113"/>
      <c r="N31" s="57">
        <v>0</v>
      </c>
      <c r="O31" s="113"/>
      <c r="P31" s="157">
        <v>-5242176118</v>
      </c>
      <c r="Q31" s="158"/>
      <c r="R31" s="113"/>
      <c r="S31" s="57">
        <v>10796567686</v>
      </c>
      <c r="T31" s="113"/>
      <c r="U31" s="103">
        <f t="shared" si="3"/>
        <v>10796567686</v>
      </c>
      <c r="V31" s="113"/>
      <c r="W31" s="70">
        <f t="shared" si="4"/>
        <v>4.2169027711883279E-2</v>
      </c>
      <c r="X31" s="114"/>
      <c r="Y31" s="114"/>
      <c r="Z31" s="126">
        <f t="shared" si="1"/>
        <v>10796567686</v>
      </c>
      <c r="AA31" s="114"/>
    </row>
    <row r="32" spans="1:29" ht="21.75" customHeight="1" thickBot="1">
      <c r="A32" s="141" t="s">
        <v>26</v>
      </c>
      <c r="B32" s="141"/>
      <c r="C32" s="114"/>
      <c r="D32" s="59">
        <f>SUM(D9:D31)</f>
        <v>394368491</v>
      </c>
      <c r="E32" s="113"/>
      <c r="F32" s="59">
        <f>SUM(F9:F31)</f>
        <v>272613424170</v>
      </c>
      <c r="G32" s="113"/>
      <c r="H32" s="59">
        <f>SUM(H9:H31)</f>
        <v>0</v>
      </c>
      <c r="I32" s="113"/>
      <c r="J32" s="59">
        <f>SUM(J9:J31)</f>
        <v>273007792661</v>
      </c>
      <c r="K32" s="113"/>
      <c r="L32" s="38">
        <f>SUM(L9:L31)</f>
        <v>1</v>
      </c>
      <c r="M32" s="113"/>
      <c r="N32" s="59">
        <f>SUM(N9:N31)</f>
        <v>8757684179</v>
      </c>
      <c r="O32" s="113"/>
      <c r="P32" s="113"/>
      <c r="Q32" s="59">
        <f>SUM(P9:Q31)</f>
        <v>467073090247</v>
      </c>
      <c r="R32" s="113"/>
      <c r="S32" s="59">
        <f>SUM(S9:S31)</f>
        <v>247273063311</v>
      </c>
      <c r="T32" s="113"/>
      <c r="U32" s="59">
        <f>SUM(U9:U31)</f>
        <v>256030747490</v>
      </c>
      <c r="V32" s="113"/>
      <c r="W32" s="122">
        <f>SUM(W9:W31)</f>
        <v>1.0000992381588896</v>
      </c>
      <c r="X32" s="114"/>
      <c r="Y32" s="114"/>
      <c r="Z32" s="126">
        <f>SUM(Z9:Z31)</f>
        <v>256056155510</v>
      </c>
      <c r="AA32" s="114"/>
    </row>
    <row r="33" spans="1:27" ht="13.5" thickTop="1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25"/>
      <c r="AA33" s="114"/>
    </row>
    <row r="34" spans="1:27">
      <c r="A34" s="114"/>
      <c r="B34" s="114"/>
      <c r="C34" s="114"/>
      <c r="D34" s="123"/>
      <c r="E34" s="114"/>
      <c r="F34" s="123"/>
      <c r="G34" s="114"/>
      <c r="H34" s="123"/>
      <c r="I34" s="114"/>
      <c r="J34" s="123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25"/>
      <c r="AA34" s="114"/>
    </row>
    <row r="35" spans="1:27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23"/>
      <c r="T35" s="114"/>
      <c r="U35" s="114"/>
      <c r="V35" s="114"/>
      <c r="W35" s="114"/>
      <c r="X35" s="114"/>
      <c r="Y35" s="114"/>
      <c r="Z35" s="125"/>
      <c r="AA35" s="114"/>
    </row>
    <row r="36" spans="1:27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23"/>
      <c r="T36" s="114"/>
      <c r="U36" s="114"/>
      <c r="V36" s="114"/>
      <c r="W36" s="114"/>
      <c r="X36" s="114"/>
      <c r="Y36" s="114"/>
      <c r="Z36" s="125"/>
      <c r="AA36" s="114"/>
    </row>
    <row r="37" spans="1:27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25"/>
      <c r="AA37" s="114"/>
    </row>
    <row r="38" spans="1:27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</row>
    <row r="39" spans="1:27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5"/>
      <c r="T39" s="114"/>
      <c r="U39" s="114"/>
      <c r="V39" s="114"/>
      <c r="W39" s="114"/>
      <c r="X39" s="114"/>
      <c r="Y39" s="114"/>
      <c r="Z39" s="114"/>
      <c r="AA39" s="114"/>
    </row>
    <row r="40" spans="1:27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14"/>
      <c r="P40" s="114"/>
      <c r="Q40" s="114"/>
      <c r="R40" s="114"/>
      <c r="S40" s="115"/>
      <c r="T40" s="114"/>
      <c r="U40" s="114"/>
      <c r="V40" s="114"/>
      <c r="W40" s="114"/>
      <c r="X40" s="114"/>
      <c r="Y40" s="114"/>
      <c r="Z40" s="114"/>
      <c r="AA40" s="114"/>
    </row>
    <row r="41" spans="1:27">
      <c r="N41" s="35"/>
    </row>
    <row r="42" spans="1:27">
      <c r="J42" s="72"/>
      <c r="L42" s="35"/>
      <c r="N42" s="35"/>
    </row>
    <row r="43" spans="1:27">
      <c r="J43" s="72"/>
      <c r="S43" s="71"/>
    </row>
    <row r="44" spans="1:27">
      <c r="J44" s="35"/>
      <c r="S44" s="71"/>
    </row>
    <row r="45" spans="1:27">
      <c r="J45" s="35"/>
      <c r="S45" s="35"/>
    </row>
    <row r="46" spans="1:27">
      <c r="N46" s="35"/>
    </row>
    <row r="47" spans="1:27">
      <c r="J47" s="35"/>
      <c r="S47" s="35"/>
    </row>
    <row r="48" spans="1:27">
      <c r="J48" s="35"/>
    </row>
  </sheetData>
  <mergeCells count="5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31:B31"/>
    <mergeCell ref="P31:Q31"/>
    <mergeCell ref="A32:B32"/>
    <mergeCell ref="A28:B28"/>
    <mergeCell ref="P28:Q28"/>
    <mergeCell ref="A29:B29"/>
    <mergeCell ref="P29:Q29"/>
    <mergeCell ref="A30:B30"/>
    <mergeCell ref="P30:Q30"/>
  </mergeCells>
  <pageMargins left="0.39" right="0.39" top="0.39" bottom="0.39" header="0" footer="0"/>
  <pageSetup paperSize="9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</row>
    <row r="2" spans="1:22" ht="21.75" customHeight="1">
      <c r="A2" s="135" t="s">
        <v>77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</row>
    <row r="3" spans="1:22" ht="21.75" customHeight="1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</row>
    <row r="4" spans="1:22" ht="14.45" customHeight="1"/>
    <row r="5" spans="1:22" ht="14.45" customHeight="1">
      <c r="A5" s="1" t="s">
        <v>118</v>
      </c>
      <c r="B5" s="146" t="s">
        <v>119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4.45" customHeight="1">
      <c r="D6" s="142" t="s">
        <v>96</v>
      </c>
      <c r="E6" s="142"/>
      <c r="F6" s="142"/>
      <c r="G6" s="142"/>
      <c r="H6" s="142"/>
      <c r="I6" s="142"/>
      <c r="J6" s="142"/>
      <c r="K6" s="142"/>
      <c r="L6" s="142"/>
      <c r="N6" s="142" t="s">
        <v>97</v>
      </c>
      <c r="O6" s="142"/>
      <c r="P6" s="142"/>
      <c r="Q6" s="142"/>
      <c r="R6" s="142"/>
      <c r="S6" s="142"/>
      <c r="T6" s="142"/>
      <c r="U6" s="142"/>
      <c r="V6" s="142"/>
    </row>
    <row r="7" spans="1:22" ht="14.45" customHeight="1">
      <c r="D7" s="3"/>
      <c r="E7" s="3"/>
      <c r="F7" s="3"/>
      <c r="G7" s="3"/>
      <c r="H7" s="3"/>
      <c r="I7" s="3"/>
      <c r="J7" s="145" t="s">
        <v>26</v>
      </c>
      <c r="K7" s="145"/>
      <c r="L7" s="145"/>
      <c r="N7" s="3"/>
      <c r="O7" s="3"/>
      <c r="P7" s="3"/>
      <c r="Q7" s="3"/>
      <c r="R7" s="3"/>
      <c r="S7" s="3"/>
      <c r="T7" s="145" t="s">
        <v>26</v>
      </c>
      <c r="U7" s="145"/>
      <c r="V7" s="145"/>
    </row>
    <row r="8" spans="1:22" ht="14.45" customHeight="1">
      <c r="A8" s="142" t="s">
        <v>43</v>
      </c>
      <c r="B8" s="142"/>
      <c r="D8" s="2" t="s">
        <v>120</v>
      </c>
      <c r="F8" s="2" t="s">
        <v>100</v>
      </c>
      <c r="H8" s="2" t="s">
        <v>101</v>
      </c>
      <c r="J8" s="4" t="s">
        <v>67</v>
      </c>
      <c r="K8" s="3"/>
      <c r="L8" s="4" t="s">
        <v>82</v>
      </c>
      <c r="N8" s="2" t="s">
        <v>120</v>
      </c>
      <c r="P8" s="2" t="s">
        <v>100</v>
      </c>
      <c r="R8" s="2" t="s">
        <v>101</v>
      </c>
      <c r="T8" s="4" t="s">
        <v>67</v>
      </c>
      <c r="U8" s="3"/>
      <c r="V8" s="4" t="s">
        <v>82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</row>
    <row r="2" spans="1:18" ht="21.75" customHeight="1">
      <c r="A2" s="135" t="s">
        <v>77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</row>
    <row r="3" spans="1:18" ht="21.75" customHeight="1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</row>
    <row r="4" spans="1:18" ht="14.45" customHeight="1"/>
    <row r="5" spans="1:18" ht="14.45" customHeight="1">
      <c r="A5" s="1" t="s">
        <v>121</v>
      </c>
      <c r="B5" s="146" t="s">
        <v>122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</row>
    <row r="6" spans="1:18" ht="14.45" customHeight="1">
      <c r="D6" s="142" t="s">
        <v>96</v>
      </c>
      <c r="E6" s="142"/>
      <c r="F6" s="142"/>
      <c r="G6" s="142"/>
      <c r="H6" s="142"/>
      <c r="I6" s="142"/>
      <c r="J6" s="142"/>
      <c r="L6" s="142" t="s">
        <v>97</v>
      </c>
      <c r="M6" s="142"/>
      <c r="N6" s="142"/>
      <c r="O6" s="142"/>
      <c r="P6" s="142"/>
      <c r="Q6" s="142"/>
      <c r="R6" s="142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142" t="s">
        <v>123</v>
      </c>
      <c r="B8" s="142"/>
      <c r="D8" s="2" t="s">
        <v>124</v>
      </c>
      <c r="F8" s="2" t="s">
        <v>100</v>
      </c>
      <c r="H8" s="2" t="s">
        <v>101</v>
      </c>
      <c r="J8" s="2" t="s">
        <v>26</v>
      </c>
      <c r="L8" s="2" t="s">
        <v>124</v>
      </c>
      <c r="N8" s="2" t="s">
        <v>100</v>
      </c>
      <c r="P8" s="2" t="s">
        <v>101</v>
      </c>
      <c r="R8" s="2" t="s">
        <v>26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5"/>
  <sheetViews>
    <sheetView rightToLeft="1" workbookViewId="0">
      <selection sqref="A1:Q1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17" ht="21.75" customHeight="1">
      <c r="A2" s="135" t="s">
        <v>77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ht="21.75" customHeight="1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17" ht="14.45" customHeight="1"/>
    <row r="5" spans="1:17" ht="14.45" customHeight="1">
      <c r="A5" s="1" t="s">
        <v>125</v>
      </c>
      <c r="B5" s="146" t="s">
        <v>126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</row>
    <row r="6" spans="1:17" ht="29.1" customHeight="1">
      <c r="M6" s="162" t="s">
        <v>127</v>
      </c>
      <c r="Q6" s="162" t="s">
        <v>128</v>
      </c>
    </row>
    <row r="7" spans="1:17" ht="14.45" customHeight="1">
      <c r="A7" s="142" t="s">
        <v>129</v>
      </c>
      <c r="B7" s="142"/>
      <c r="D7" s="2" t="s">
        <v>130</v>
      </c>
      <c r="F7" s="2" t="s">
        <v>131</v>
      </c>
      <c r="H7" s="2" t="s">
        <v>37</v>
      </c>
      <c r="J7" s="142" t="s">
        <v>132</v>
      </c>
      <c r="K7" s="142"/>
      <c r="M7" s="162"/>
      <c r="O7" s="2" t="s">
        <v>133</v>
      </c>
      <c r="Q7" s="162"/>
    </row>
    <row r="8" spans="1:17" ht="14.45" customHeight="1">
      <c r="A8" s="145" t="s">
        <v>134</v>
      </c>
      <c r="B8" s="163"/>
      <c r="D8" s="145" t="s">
        <v>135</v>
      </c>
      <c r="F8" s="4" t="s">
        <v>136</v>
      </c>
      <c r="H8" s="3"/>
      <c r="J8" s="3"/>
      <c r="K8" s="3"/>
      <c r="M8" s="3"/>
      <c r="O8" s="3"/>
      <c r="Q8" s="3"/>
    </row>
    <row r="9" spans="1:17" ht="14.45" customHeight="1">
      <c r="A9" s="142"/>
      <c r="B9" s="142"/>
      <c r="D9" s="142"/>
      <c r="F9" s="4" t="s">
        <v>137</v>
      </c>
    </row>
    <row r="10" spans="1:17" ht="14.45" customHeight="1">
      <c r="A10" s="145" t="s">
        <v>134</v>
      </c>
      <c r="B10" s="163"/>
      <c r="D10" s="145" t="s">
        <v>138</v>
      </c>
      <c r="F10" s="4" t="s">
        <v>136</v>
      </c>
    </row>
    <row r="11" spans="1:17" ht="14.45" customHeight="1">
      <c r="A11" s="142"/>
      <c r="B11" s="142"/>
      <c r="D11" s="142"/>
      <c r="F11" s="4" t="s">
        <v>139</v>
      </c>
    </row>
    <row r="12" spans="1:17" ht="65.45" customHeight="1">
      <c r="A12" s="159" t="s">
        <v>140</v>
      </c>
      <c r="B12" s="159"/>
      <c r="D12" s="11" t="s">
        <v>141</v>
      </c>
      <c r="F12" s="4" t="s">
        <v>142</v>
      </c>
    </row>
    <row r="13" spans="1:17" ht="14.45" customHeight="1">
      <c r="A13" s="159" t="s">
        <v>63</v>
      </c>
      <c r="B13" s="160"/>
      <c r="D13" s="159" t="s">
        <v>63</v>
      </c>
      <c r="F13" s="4" t="s">
        <v>143</v>
      </c>
    </row>
    <row r="14" spans="1:17" ht="14.45" customHeight="1">
      <c r="A14" s="161"/>
      <c r="B14" s="161"/>
      <c r="D14" s="161"/>
      <c r="F14" s="4" t="s">
        <v>144</v>
      </c>
    </row>
    <row r="15" spans="1:17" ht="14.45" customHeight="1">
      <c r="A15" s="161"/>
      <c r="B15" s="161"/>
      <c r="D15" s="161"/>
      <c r="F15" s="4" t="s">
        <v>145</v>
      </c>
    </row>
    <row r="16" spans="1:17" ht="14.45" customHeight="1">
      <c r="A16" s="162"/>
      <c r="B16" s="162"/>
      <c r="D16" s="162"/>
      <c r="F16" s="4" t="s">
        <v>146</v>
      </c>
    </row>
    <row r="17" spans="1:10" ht="14.45" customHeight="1">
      <c r="A17" s="3"/>
      <c r="B17" s="3"/>
      <c r="D17" s="3"/>
      <c r="F17" s="3"/>
    </row>
    <row r="18" spans="1:10" ht="14.45" customHeight="1">
      <c r="A18" s="142" t="s">
        <v>147</v>
      </c>
      <c r="B18" s="142"/>
      <c r="C18" s="142"/>
      <c r="D18" s="142"/>
      <c r="E18" s="142"/>
      <c r="F18" s="142"/>
      <c r="G18" s="142"/>
      <c r="H18" s="142"/>
      <c r="I18" s="142"/>
      <c r="J18" s="142"/>
    </row>
    <row r="19" spans="1:10" ht="14.45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/>
    <row r="21" spans="1:10" ht="14.45" customHeight="1"/>
    <row r="22" spans="1:10" ht="14.45" customHeight="1"/>
    <row r="23" spans="1:10" ht="14.45" customHeight="1"/>
    <row r="24" spans="1:10" ht="14.45" customHeight="1"/>
    <row r="25" spans="1:10" ht="14.45" customHeight="1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3B048-47A4-4629-8F6A-0300D2581485}">
  <sheetPr>
    <pageSetUpPr fitToPage="1"/>
  </sheetPr>
  <dimension ref="A1:X23"/>
  <sheetViews>
    <sheetView rightToLeft="1" view="pageBreakPreview" zoomScaleNormal="85" zoomScaleSheetLayoutView="100" workbookViewId="0">
      <selection activeCell="A7" sqref="A7:B7"/>
    </sheetView>
  </sheetViews>
  <sheetFormatPr defaultRowHeight="12.75"/>
  <cols>
    <col min="1" max="1" width="5.140625" style="42" customWidth="1"/>
    <col min="2" max="2" width="40.28515625" style="42" customWidth="1"/>
    <col min="3" max="3" width="1.28515625" style="42" customWidth="1"/>
    <col min="4" max="4" width="28.85546875" style="42" customWidth="1"/>
    <col min="5" max="5" width="1.28515625" style="42" customWidth="1"/>
    <col min="6" max="6" width="24.28515625" style="42" customWidth="1"/>
    <col min="7" max="7" width="1.28515625" style="42" customWidth="1"/>
    <col min="8" max="8" width="30.140625" style="42" customWidth="1"/>
    <col min="9" max="9" width="1.28515625" style="42" customWidth="1"/>
    <col min="10" max="10" width="29.85546875" style="42" customWidth="1"/>
    <col min="11" max="11" width="0.28515625" style="42" customWidth="1"/>
    <col min="12" max="14" width="9.140625" style="42"/>
    <col min="15" max="15" width="12" style="42" bestFit="1" customWidth="1"/>
    <col min="16" max="16" width="9.140625" style="42"/>
    <col min="17" max="17" width="13.5703125" style="42" bestFit="1" customWidth="1"/>
    <col min="18" max="18" width="14.140625" style="42" bestFit="1" customWidth="1"/>
    <col min="19" max="19" width="9.140625" style="42"/>
    <col min="20" max="20" width="15.7109375" style="42" bestFit="1" customWidth="1"/>
    <col min="21" max="16384" width="9.140625" style="42"/>
  </cols>
  <sheetData>
    <row r="1" spans="1:24" ht="29.1" customHeight="1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24" ht="21.75" customHeight="1">
      <c r="A2" s="150" t="s">
        <v>77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24" ht="21.75" customHeight="1">
      <c r="A3" s="150" t="s">
        <v>2</v>
      </c>
      <c r="B3" s="150"/>
      <c r="C3" s="150"/>
      <c r="D3" s="150"/>
      <c r="E3" s="150"/>
      <c r="F3" s="150"/>
      <c r="G3" s="150"/>
      <c r="H3" s="150"/>
      <c r="I3" s="150"/>
      <c r="J3" s="150"/>
    </row>
    <row r="4" spans="1:24" ht="14.45" customHeight="1"/>
    <row r="5" spans="1:24" ht="25.5" customHeight="1">
      <c r="A5" s="56" t="s">
        <v>118</v>
      </c>
      <c r="B5" s="151" t="s">
        <v>149</v>
      </c>
      <c r="C5" s="151"/>
      <c r="D5" s="151"/>
      <c r="E5" s="151"/>
      <c r="F5" s="151"/>
      <c r="G5" s="151"/>
      <c r="H5" s="151"/>
      <c r="I5" s="151"/>
      <c r="J5" s="151"/>
      <c r="N5" s="127"/>
      <c r="O5" s="127"/>
      <c r="P5" s="127"/>
      <c r="Q5" s="127"/>
      <c r="R5" s="127"/>
      <c r="S5" s="127"/>
    </row>
    <row r="6" spans="1:24" ht="25.5" customHeight="1">
      <c r="D6" s="152" t="s">
        <v>96</v>
      </c>
      <c r="E6" s="152"/>
      <c r="F6" s="152"/>
      <c r="H6" s="152" t="s">
        <v>97</v>
      </c>
      <c r="I6" s="152"/>
      <c r="J6" s="152"/>
      <c r="N6" s="127"/>
      <c r="O6" s="127"/>
      <c r="P6" s="127"/>
      <c r="Q6" s="127"/>
      <c r="R6" s="127"/>
      <c r="S6" s="127"/>
    </row>
    <row r="7" spans="1:24" ht="25.5" customHeight="1">
      <c r="A7" s="152" t="s">
        <v>150</v>
      </c>
      <c r="B7" s="152"/>
      <c r="C7" s="77"/>
      <c r="D7" s="78" t="s">
        <v>151</v>
      </c>
      <c r="E7" s="79"/>
      <c r="F7" s="78" t="s">
        <v>152</v>
      </c>
      <c r="G7" s="77"/>
      <c r="H7" s="78" t="s">
        <v>151</v>
      </c>
      <c r="I7" s="79"/>
      <c r="J7" s="78" t="s">
        <v>152</v>
      </c>
      <c r="N7" s="127"/>
      <c r="O7" s="127"/>
      <c r="P7" s="127"/>
      <c r="Q7" s="127"/>
      <c r="R7" s="127"/>
      <c r="S7" s="127"/>
    </row>
    <row r="8" spans="1:24" ht="25.5" customHeight="1">
      <c r="A8" s="148" t="s">
        <v>194</v>
      </c>
      <c r="B8" s="148"/>
      <c r="C8" s="77"/>
      <c r="D8" s="80">
        <v>11902712</v>
      </c>
      <c r="E8" s="80"/>
      <c r="F8" s="81">
        <f>D8/R11</f>
        <v>4.2127536710651805E-3</v>
      </c>
      <c r="G8" s="80"/>
      <c r="H8" s="80">
        <v>673338082</v>
      </c>
      <c r="I8" s="80"/>
      <c r="J8" s="82">
        <f>H8/R16</f>
        <v>0.35474370184630061</v>
      </c>
      <c r="N8" s="127"/>
      <c r="O8" s="128"/>
      <c r="P8" s="128"/>
      <c r="Q8" s="129"/>
      <c r="R8" s="128"/>
      <c r="S8" s="127"/>
    </row>
    <row r="9" spans="1:24" ht="25.5" customHeight="1" thickBot="1">
      <c r="A9" s="149" t="s">
        <v>26</v>
      </c>
      <c r="B9" s="149"/>
      <c r="C9" s="77"/>
      <c r="D9" s="48">
        <f>SUM(D8:D8)</f>
        <v>11902712</v>
      </c>
      <c r="E9" s="77"/>
      <c r="F9" s="83">
        <f>SUM(F8:F8)</f>
        <v>4.2127536710651805E-3</v>
      </c>
      <c r="G9" s="77"/>
      <c r="H9" s="48">
        <f>SUM(H8:H8)</f>
        <v>673338082</v>
      </c>
      <c r="I9" s="77"/>
      <c r="J9" s="84">
        <f>SUM(J8:J8)</f>
        <v>0.35474370184630061</v>
      </c>
      <c r="N9" s="127"/>
      <c r="O9" s="165" t="s">
        <v>198</v>
      </c>
      <c r="P9" s="129" t="s">
        <v>195</v>
      </c>
      <c r="Q9" s="129" t="s">
        <v>199</v>
      </c>
      <c r="R9" s="130">
        <f>سپرده!D13</f>
        <v>2805871814</v>
      </c>
      <c r="S9" s="127"/>
    </row>
    <row r="10" spans="1:24" ht="25.5" customHeight="1" thickTop="1">
      <c r="N10" s="127"/>
      <c r="O10" s="165"/>
      <c r="P10" s="129" t="s">
        <v>196</v>
      </c>
      <c r="Q10" s="130" t="s">
        <v>200</v>
      </c>
      <c r="R10" s="130">
        <f>سپرده!J12</f>
        <v>2844927131</v>
      </c>
      <c r="S10" s="127"/>
    </row>
    <row r="11" spans="1:24" ht="25.5" customHeight="1">
      <c r="N11" s="127"/>
      <c r="O11" s="165"/>
      <c r="P11" s="129" t="s">
        <v>197</v>
      </c>
      <c r="Q11" s="129"/>
      <c r="R11" s="130">
        <f>(R9+R10)/2</f>
        <v>2825399472.5</v>
      </c>
      <c r="S11" s="127"/>
    </row>
    <row r="12" spans="1:24" ht="19.5">
      <c r="D12" s="63"/>
      <c r="E12" s="63"/>
      <c r="F12" s="63"/>
      <c r="G12" s="63"/>
      <c r="H12" s="63"/>
      <c r="I12" s="63"/>
      <c r="J12" s="63"/>
      <c r="N12" s="127"/>
      <c r="O12" s="127"/>
      <c r="P12" s="127"/>
      <c r="Q12" s="130"/>
      <c r="R12" s="129"/>
      <c r="S12" s="127"/>
    </row>
    <row r="13" spans="1:24" ht="19.5">
      <c r="D13" s="63"/>
      <c r="E13" s="63"/>
      <c r="F13" s="63"/>
      <c r="G13" s="63"/>
      <c r="H13" s="63"/>
      <c r="I13" s="63"/>
      <c r="J13" s="63"/>
      <c r="N13" s="127"/>
      <c r="O13" s="127"/>
      <c r="P13" s="129"/>
      <c r="Q13" s="130"/>
      <c r="R13" s="129"/>
      <c r="S13" s="129"/>
      <c r="T13" s="112"/>
      <c r="U13" s="111"/>
      <c r="V13" s="111"/>
      <c r="W13" s="110"/>
      <c r="X13" s="110"/>
    </row>
    <row r="14" spans="1:24" ht="19.5">
      <c r="D14" s="63"/>
      <c r="E14" s="63"/>
      <c r="F14" s="63"/>
      <c r="G14" s="63"/>
      <c r="H14" s="63"/>
      <c r="I14" s="63"/>
      <c r="J14" s="63"/>
      <c r="N14" s="127"/>
      <c r="O14" s="127"/>
      <c r="P14" s="129"/>
      <c r="Q14" s="129"/>
      <c r="R14" s="130">
        <v>951267578</v>
      </c>
      <c r="S14" s="129"/>
      <c r="T14" s="111"/>
      <c r="U14" s="111"/>
      <c r="V14" s="111"/>
      <c r="W14" s="110"/>
      <c r="X14" s="110"/>
    </row>
    <row r="15" spans="1:24" ht="19.5">
      <c r="D15" s="63"/>
      <c r="E15" s="63"/>
      <c r="F15" s="63"/>
      <c r="G15" s="63"/>
      <c r="H15" s="63"/>
      <c r="I15" s="63"/>
      <c r="J15" s="63"/>
      <c r="N15" s="127"/>
      <c r="O15" s="127" t="s">
        <v>97</v>
      </c>
      <c r="P15" s="129"/>
      <c r="Q15" s="129"/>
      <c r="R15" s="130">
        <f>R10</f>
        <v>2844927131</v>
      </c>
      <c r="S15" s="129"/>
      <c r="T15" s="111"/>
      <c r="U15" s="111"/>
      <c r="V15" s="111"/>
      <c r="W15" s="110"/>
      <c r="X15" s="110"/>
    </row>
    <row r="16" spans="1:24" ht="19.5">
      <c r="D16" s="63"/>
      <c r="E16" s="63"/>
      <c r="F16" s="63"/>
      <c r="G16" s="63"/>
      <c r="H16" s="63"/>
      <c r="I16" s="63"/>
      <c r="J16" s="63"/>
      <c r="N16" s="127"/>
      <c r="O16" s="127"/>
      <c r="P16" s="129"/>
      <c r="Q16" s="130"/>
      <c r="R16" s="130">
        <f>(R14+R15)/2</f>
        <v>1898097354.5</v>
      </c>
      <c r="S16" s="129"/>
      <c r="T16" s="112"/>
      <c r="U16" s="111"/>
      <c r="V16" s="164"/>
      <c r="W16" s="164"/>
      <c r="X16" s="164"/>
    </row>
    <row r="17" spans="4:24" ht="19.5">
      <c r="D17" s="63"/>
      <c r="E17" s="63"/>
      <c r="F17" s="63"/>
      <c r="G17" s="63"/>
      <c r="H17" s="63"/>
      <c r="I17" s="63"/>
      <c r="J17" s="63"/>
      <c r="N17" s="127"/>
      <c r="O17" s="127"/>
      <c r="P17" s="129"/>
      <c r="Q17" s="129"/>
      <c r="R17" s="130"/>
      <c r="S17" s="129"/>
      <c r="T17" s="112"/>
      <c r="U17" s="111"/>
      <c r="V17" s="111"/>
      <c r="W17" s="110"/>
      <c r="X17" s="110"/>
    </row>
    <row r="18" spans="4:24" ht="19.5">
      <c r="D18" s="63"/>
      <c r="E18" s="63"/>
      <c r="F18" s="63"/>
      <c r="G18" s="63"/>
      <c r="H18" s="63"/>
      <c r="I18" s="63"/>
      <c r="J18" s="63"/>
      <c r="N18" s="127"/>
      <c r="O18" s="127"/>
      <c r="P18" s="129"/>
      <c r="Q18" s="130"/>
      <c r="R18" s="130"/>
      <c r="S18" s="129"/>
      <c r="T18" s="112"/>
      <c r="U18" s="111"/>
      <c r="V18" s="111"/>
      <c r="W18" s="110"/>
      <c r="X18" s="110"/>
    </row>
    <row r="19" spans="4:24" ht="19.5">
      <c r="D19" s="85"/>
      <c r="E19" s="85"/>
      <c r="F19" s="85"/>
      <c r="G19" s="85"/>
      <c r="H19" s="85"/>
      <c r="I19" s="63"/>
      <c r="J19" s="63"/>
      <c r="P19" s="111"/>
      <c r="Q19" s="112"/>
      <c r="R19" s="111"/>
      <c r="S19" s="111"/>
      <c r="T19" s="112"/>
      <c r="U19" s="111"/>
      <c r="V19" s="111"/>
      <c r="W19" s="110"/>
      <c r="X19" s="110"/>
    </row>
    <row r="20" spans="4:24">
      <c r="D20" s="63"/>
      <c r="E20" s="63"/>
      <c r="F20" s="63"/>
      <c r="G20" s="63"/>
      <c r="H20" s="63"/>
      <c r="I20" s="63"/>
      <c r="J20" s="63"/>
    </row>
    <row r="21" spans="4:24">
      <c r="D21" s="63"/>
      <c r="E21" s="63"/>
      <c r="F21" s="63"/>
      <c r="G21" s="63"/>
      <c r="H21" s="63"/>
      <c r="I21" s="63"/>
      <c r="J21" s="63"/>
    </row>
    <row r="22" spans="4:24">
      <c r="D22" s="63"/>
      <c r="E22" s="63"/>
      <c r="F22" s="63"/>
      <c r="G22" s="63"/>
      <c r="H22" s="63"/>
      <c r="I22" s="63"/>
      <c r="J22" s="63"/>
    </row>
    <row r="23" spans="4:24">
      <c r="D23" s="63"/>
      <c r="E23" s="63"/>
      <c r="F23" s="63"/>
      <c r="G23" s="63"/>
      <c r="H23" s="63"/>
      <c r="I23" s="63"/>
      <c r="J23" s="63"/>
    </row>
  </sheetData>
  <mergeCells count="11">
    <mergeCell ref="V16:X16"/>
    <mergeCell ref="O9:O11"/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scale="8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zoomScale="130" zoomScaleNormal="130" workbookViewId="0">
      <selection activeCell="H12" sqref="H12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31.7109375" customWidth="1"/>
    <col min="5" max="5" width="1.28515625" customWidth="1"/>
    <col min="6" max="6" width="30.5703125" customWidth="1"/>
    <col min="7" max="7" width="1.28515625" customWidth="1"/>
    <col min="8" max="8" width="33" customWidth="1"/>
    <col min="9" max="9" width="1.28515625" customWidth="1"/>
    <col min="10" max="10" width="28.7109375" customWidth="1"/>
    <col min="11" max="11" width="0.28515625" customWidth="1"/>
  </cols>
  <sheetData>
    <row r="1" spans="1:10" ht="29.1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21.75" customHeight="1">
      <c r="A2" s="135" t="s">
        <v>77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1.75" customHeight="1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ht="14.45" customHeight="1"/>
    <row r="5" spans="1:10" ht="33.75" customHeight="1">
      <c r="A5" s="1" t="s">
        <v>148</v>
      </c>
      <c r="B5" s="146" t="s">
        <v>149</v>
      </c>
      <c r="C5" s="146"/>
      <c r="D5" s="146"/>
      <c r="E5" s="146"/>
      <c r="F5" s="146"/>
      <c r="G5" s="146"/>
      <c r="H5" s="146"/>
      <c r="I5" s="146"/>
      <c r="J5" s="146"/>
    </row>
    <row r="6" spans="1:10" ht="33.75" customHeight="1">
      <c r="D6" s="142" t="s">
        <v>96</v>
      </c>
      <c r="E6" s="142"/>
      <c r="F6" s="142"/>
      <c r="H6" s="142" t="s">
        <v>97</v>
      </c>
      <c r="I6" s="142"/>
      <c r="J6" s="142"/>
    </row>
    <row r="7" spans="1:10" ht="33.75" customHeight="1">
      <c r="A7" s="142" t="s">
        <v>150</v>
      </c>
      <c r="B7" s="142"/>
      <c r="D7" s="11" t="s">
        <v>151</v>
      </c>
      <c r="E7" s="14"/>
      <c r="F7" s="11" t="s">
        <v>152</v>
      </c>
      <c r="G7" s="13"/>
      <c r="H7" s="11" t="s">
        <v>151</v>
      </c>
      <c r="I7" s="14"/>
      <c r="J7" s="11" t="s">
        <v>152</v>
      </c>
    </row>
    <row r="8" spans="1:10" ht="33.75" customHeight="1">
      <c r="A8" s="154" t="s">
        <v>70</v>
      </c>
      <c r="B8" s="154"/>
      <c r="D8" s="15">
        <v>8495982</v>
      </c>
      <c r="E8" s="13"/>
      <c r="F8" s="16"/>
      <c r="G8" s="13"/>
      <c r="H8" s="15">
        <v>22688296</v>
      </c>
      <c r="I8" s="13"/>
      <c r="J8" s="16"/>
    </row>
    <row r="9" spans="1:10" ht="33.75" customHeight="1">
      <c r="A9" s="155" t="s">
        <v>72</v>
      </c>
      <c r="B9" s="155"/>
      <c r="D9" s="17">
        <v>667587</v>
      </c>
      <c r="E9" s="13"/>
      <c r="F9" s="18"/>
      <c r="G9" s="13"/>
      <c r="H9" s="17">
        <v>1799483</v>
      </c>
      <c r="I9" s="13"/>
      <c r="J9" s="18"/>
    </row>
    <row r="10" spans="1:10" ht="33.75" customHeight="1">
      <c r="A10" s="156" t="s">
        <v>74</v>
      </c>
      <c r="B10" s="156"/>
      <c r="D10" s="19">
        <v>2739143</v>
      </c>
      <c r="E10" s="13"/>
      <c r="F10" s="20"/>
      <c r="G10" s="13"/>
      <c r="H10" s="19">
        <v>648850303</v>
      </c>
      <c r="I10" s="13"/>
      <c r="J10" s="20"/>
    </row>
    <row r="11" spans="1:10" ht="33.75" customHeight="1">
      <c r="A11" s="141" t="s">
        <v>26</v>
      </c>
      <c r="B11" s="141"/>
      <c r="D11" s="21">
        <f>SUM(D8:D10)</f>
        <v>11902712</v>
      </c>
      <c r="E11" s="13"/>
      <c r="F11" s="21"/>
      <c r="G11" s="13"/>
      <c r="H11" s="21">
        <f>SUM(H8:H10)</f>
        <v>673338082</v>
      </c>
      <c r="I11" s="13"/>
      <c r="J11" s="21"/>
    </row>
    <row r="12" spans="1:10" ht="33.75" customHeight="1"/>
  </sheetData>
  <mergeCells count="11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3"/>
  <sheetViews>
    <sheetView rightToLeft="1" view="pageBreakPreview" zoomScale="115" zoomScaleNormal="100" zoomScaleSheetLayoutView="115" workbookViewId="0">
      <selection activeCell="A7" sqref="A7:B7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35" t="s">
        <v>0</v>
      </c>
      <c r="B1" s="135"/>
      <c r="C1" s="135"/>
      <c r="D1" s="135"/>
      <c r="E1" s="135"/>
      <c r="F1" s="135"/>
    </row>
    <row r="2" spans="1:6" ht="21.75" customHeight="1">
      <c r="A2" s="135" t="s">
        <v>77</v>
      </c>
      <c r="B2" s="135"/>
      <c r="C2" s="135"/>
      <c r="D2" s="135"/>
      <c r="E2" s="135"/>
      <c r="F2" s="135"/>
    </row>
    <row r="3" spans="1:6" ht="21.75" customHeight="1">
      <c r="A3" s="135" t="s">
        <v>2</v>
      </c>
      <c r="B3" s="135"/>
      <c r="C3" s="135"/>
      <c r="D3" s="135"/>
      <c r="E3" s="135"/>
      <c r="F3" s="135"/>
    </row>
    <row r="4" spans="1:6" ht="14.45" customHeight="1"/>
    <row r="5" spans="1:6" ht="25.5" customHeight="1">
      <c r="A5" s="1" t="s">
        <v>153</v>
      </c>
      <c r="B5" s="146" t="s">
        <v>92</v>
      </c>
      <c r="C5" s="146"/>
      <c r="D5" s="146"/>
      <c r="E5" s="146"/>
      <c r="F5" s="146"/>
    </row>
    <row r="6" spans="1:6" ht="36.75" customHeight="1">
      <c r="D6" s="2" t="s">
        <v>96</v>
      </c>
      <c r="E6" s="25"/>
      <c r="F6" s="2" t="s">
        <v>9</v>
      </c>
    </row>
    <row r="7" spans="1:6" ht="25.5" customHeight="1">
      <c r="A7" s="142" t="s">
        <v>92</v>
      </c>
      <c r="B7" s="142"/>
      <c r="D7" s="4" t="s">
        <v>67</v>
      </c>
      <c r="E7" s="25"/>
      <c r="F7" s="4" t="s">
        <v>67</v>
      </c>
    </row>
    <row r="8" spans="1:6" ht="25.5" customHeight="1">
      <c r="A8" s="143" t="s">
        <v>92</v>
      </c>
      <c r="B8" s="143"/>
      <c r="D8" s="24">
        <v>0</v>
      </c>
      <c r="E8" s="25"/>
      <c r="F8" s="24">
        <v>733717291</v>
      </c>
    </row>
    <row r="9" spans="1:6" ht="25.5" customHeight="1">
      <c r="A9" s="137" t="s">
        <v>154</v>
      </c>
      <c r="B9" s="137"/>
      <c r="D9" s="27">
        <v>0</v>
      </c>
      <c r="E9" s="25"/>
      <c r="F9" s="27">
        <v>0</v>
      </c>
    </row>
    <row r="10" spans="1:6" ht="25.5" customHeight="1">
      <c r="A10" s="139" t="s">
        <v>155</v>
      </c>
      <c r="B10" s="139"/>
      <c r="D10" s="29">
        <v>0</v>
      </c>
      <c r="E10" s="25"/>
      <c r="F10" s="29">
        <v>478016577</v>
      </c>
    </row>
    <row r="11" spans="1:6" ht="25.5" customHeight="1">
      <c r="A11" s="141" t="s">
        <v>26</v>
      </c>
      <c r="B11" s="141"/>
      <c r="D11" s="30">
        <f>SUM(D8:D10)</f>
        <v>0</v>
      </c>
      <c r="E11" s="25"/>
      <c r="F11" s="30">
        <f>SUM(F8:F10)</f>
        <v>1211733868</v>
      </c>
    </row>
    <row r="12" spans="1:6" ht="25.5" customHeight="1"/>
    <row r="13" spans="1:6" ht="25.5" customHeight="1"/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2"/>
  <sheetViews>
    <sheetView rightToLeft="1" view="pageBreakPreview" zoomScale="85" zoomScaleNormal="85" zoomScaleSheetLayoutView="85" workbookViewId="0">
      <selection activeCell="S11" sqref="S1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32.5703125" customWidth="1"/>
    <col min="6" max="6" width="1.28515625" customWidth="1"/>
    <col min="7" max="7" width="26.28515625" customWidth="1"/>
    <col min="8" max="8" width="1.28515625" customWidth="1"/>
    <col min="9" max="9" width="20.28515625" customWidth="1"/>
    <col min="10" max="10" width="1.28515625" customWidth="1"/>
    <col min="11" max="11" width="18" customWidth="1"/>
    <col min="12" max="12" width="1.28515625" customWidth="1"/>
    <col min="13" max="13" width="22" customWidth="1"/>
    <col min="14" max="14" width="1.28515625" customWidth="1"/>
    <col min="15" max="15" width="20.140625" customWidth="1"/>
    <col min="16" max="16" width="1.28515625" customWidth="1"/>
    <col min="17" max="17" width="11.42578125" bestFit="1" customWidth="1"/>
    <col min="18" max="18" width="1.28515625" customWidth="1"/>
    <col min="19" max="19" width="23.42578125" customWidth="1"/>
    <col min="20" max="20" width="0.28515625" customWidth="1"/>
  </cols>
  <sheetData>
    <row r="1" spans="1:19" ht="29.1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spans="1:19" ht="21.75" customHeight="1">
      <c r="A2" s="135" t="s">
        <v>77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19" ht="21.75" customHeight="1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1:19" ht="39.75" customHeight="1"/>
    <row r="5" spans="1:19" ht="39.75" customHeight="1">
      <c r="A5" s="146" t="s">
        <v>99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</row>
    <row r="6" spans="1:19" ht="39.75" customHeight="1">
      <c r="A6" s="142" t="s">
        <v>28</v>
      </c>
      <c r="C6" s="142" t="s">
        <v>156</v>
      </c>
      <c r="D6" s="142"/>
      <c r="E6" s="142"/>
      <c r="F6" s="142"/>
      <c r="G6" s="142"/>
      <c r="H6" s="25"/>
      <c r="I6" s="142" t="s">
        <v>96</v>
      </c>
      <c r="J6" s="142"/>
      <c r="K6" s="142"/>
      <c r="L6" s="142"/>
      <c r="M6" s="142"/>
      <c r="N6" s="25"/>
      <c r="O6" s="142" t="s">
        <v>97</v>
      </c>
      <c r="P6" s="142"/>
      <c r="Q6" s="142"/>
      <c r="R6" s="142"/>
      <c r="S6" s="142"/>
    </row>
    <row r="7" spans="1:19" ht="42">
      <c r="A7" s="142"/>
      <c r="C7" s="11" t="s">
        <v>157</v>
      </c>
      <c r="D7" s="23"/>
      <c r="E7" s="11" t="s">
        <v>158</v>
      </c>
      <c r="F7" s="23"/>
      <c r="G7" s="11" t="s">
        <v>159</v>
      </c>
      <c r="H7" s="25"/>
      <c r="I7" s="11" t="s">
        <v>160</v>
      </c>
      <c r="J7" s="23"/>
      <c r="K7" s="11" t="s">
        <v>161</v>
      </c>
      <c r="L7" s="23"/>
      <c r="M7" s="11" t="s">
        <v>162</v>
      </c>
      <c r="N7" s="25"/>
      <c r="O7" s="11" t="s">
        <v>160</v>
      </c>
      <c r="P7" s="23"/>
      <c r="Q7" s="11" t="s">
        <v>161</v>
      </c>
      <c r="R7" s="23"/>
      <c r="S7" s="11" t="s">
        <v>162</v>
      </c>
    </row>
    <row r="8" spans="1:19" ht="18.75">
      <c r="A8" s="5" t="s">
        <v>22</v>
      </c>
      <c r="C8" s="26" t="s">
        <v>163</v>
      </c>
      <c r="D8" s="25"/>
      <c r="E8" s="24">
        <v>3400000</v>
      </c>
      <c r="F8" s="25"/>
      <c r="G8" s="24">
        <v>2360</v>
      </c>
      <c r="H8" s="25"/>
      <c r="I8" s="24">
        <v>0</v>
      </c>
      <c r="J8" s="25"/>
      <c r="K8" s="24">
        <v>0</v>
      </c>
      <c r="L8" s="25"/>
      <c r="M8" s="24">
        <f>I8-K8</f>
        <v>0</v>
      </c>
      <c r="N8" s="25"/>
      <c r="O8" s="24">
        <v>8024000000</v>
      </c>
      <c r="P8" s="25"/>
      <c r="Q8" s="24">
        <v>0</v>
      </c>
      <c r="R8" s="25"/>
      <c r="S8" s="24">
        <f>O8-Q8</f>
        <v>8024000000</v>
      </c>
    </row>
    <row r="9" spans="1:19" ht="18.75">
      <c r="A9" s="6" t="s">
        <v>24</v>
      </c>
      <c r="C9" s="28" t="s">
        <v>164</v>
      </c>
      <c r="D9" s="25"/>
      <c r="E9" s="27">
        <v>360000</v>
      </c>
      <c r="F9" s="25"/>
      <c r="G9" s="27">
        <v>1000</v>
      </c>
      <c r="H9" s="25"/>
      <c r="I9" s="27">
        <v>0</v>
      </c>
      <c r="J9" s="25"/>
      <c r="K9" s="27">
        <v>0</v>
      </c>
      <c r="L9" s="25"/>
      <c r="M9" s="27">
        <f>I9-K9</f>
        <v>0</v>
      </c>
      <c r="N9" s="25"/>
      <c r="O9" s="27">
        <v>360000000</v>
      </c>
      <c r="P9" s="25"/>
      <c r="Q9" s="27">
        <v>20684312</v>
      </c>
      <c r="R9" s="25"/>
      <c r="S9" s="27">
        <v>339315688</v>
      </c>
    </row>
    <row r="10" spans="1:19" ht="18.75">
      <c r="A10" s="7" t="s">
        <v>20</v>
      </c>
      <c r="C10" s="86" t="s">
        <v>165</v>
      </c>
      <c r="D10" s="25"/>
      <c r="E10" s="87">
        <v>1475169</v>
      </c>
      <c r="F10" s="25"/>
      <c r="G10" s="87">
        <v>271</v>
      </c>
      <c r="H10" s="25"/>
      <c r="I10" s="29">
        <v>399770799</v>
      </c>
      <c r="J10" s="25"/>
      <c r="K10" s="29">
        <v>5402308</v>
      </c>
      <c r="L10" s="25"/>
      <c r="M10" s="29">
        <f>I10-K10</f>
        <v>394368491</v>
      </c>
      <c r="N10" s="25"/>
      <c r="O10" s="29">
        <v>399770799</v>
      </c>
      <c r="P10" s="25"/>
      <c r="Q10" s="29">
        <v>5402308</v>
      </c>
      <c r="R10" s="25"/>
      <c r="S10" s="29">
        <v>394368491</v>
      </c>
    </row>
    <row r="11" spans="1:19" ht="21">
      <c r="A11" s="9" t="s">
        <v>26</v>
      </c>
      <c r="C11" s="87"/>
      <c r="D11" s="88"/>
      <c r="E11" s="87"/>
      <c r="F11" s="88"/>
      <c r="G11" s="87"/>
      <c r="H11" s="25"/>
      <c r="I11" s="30">
        <f>SUM(I8:I10)</f>
        <v>399770799</v>
      </c>
      <c r="J11" s="25"/>
      <c r="K11" s="30">
        <f>SUM(K8:K10)</f>
        <v>5402308</v>
      </c>
      <c r="L11" s="25"/>
      <c r="M11" s="30">
        <f>SUM(M8:M10)</f>
        <v>394368491</v>
      </c>
      <c r="N11" s="25"/>
      <c r="O11" s="30">
        <f>SUM(O8:O10)</f>
        <v>8783770799</v>
      </c>
      <c r="P11" s="25"/>
      <c r="Q11" s="30">
        <f>SUM(Q8:Q10)</f>
        <v>26086620</v>
      </c>
      <c r="R11" s="25"/>
      <c r="S11" s="30">
        <f>SUM(S8:S10)</f>
        <v>8757684179</v>
      </c>
    </row>
    <row r="12" spans="1:19" ht="39.75" customHeight="1">
      <c r="M12" s="35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58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21.75" customHeight="1">
      <c r="A2" s="135" t="s">
        <v>77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21.75" customHeight="1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ht="14.45" customHeight="1"/>
    <row r="5" spans="1:11" ht="14.45" customHeight="1">
      <c r="A5" s="146" t="s">
        <v>120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1" ht="14.45" customHeight="1">
      <c r="I6" s="2" t="s">
        <v>96</v>
      </c>
      <c r="K6" s="2" t="s">
        <v>97</v>
      </c>
    </row>
    <row r="7" spans="1:11" ht="29.1" customHeight="1">
      <c r="A7" s="2" t="s">
        <v>166</v>
      </c>
      <c r="C7" s="10" t="s">
        <v>167</v>
      </c>
      <c r="E7" s="10" t="s">
        <v>168</v>
      </c>
      <c r="G7" s="10" t="s">
        <v>169</v>
      </c>
      <c r="I7" s="11" t="s">
        <v>170</v>
      </c>
      <c r="K7" s="11" t="s">
        <v>170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opLeftCell="A13" workbookViewId="0">
      <selection sqref="A1:C1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135" t="s">
        <v>0</v>
      </c>
      <c r="B1" s="135"/>
      <c r="C1" s="135"/>
    </row>
    <row r="2" spans="1:3" ht="21.75" customHeight="1">
      <c r="A2" s="135" t="s">
        <v>1</v>
      </c>
      <c r="B2" s="135"/>
      <c r="C2" s="135"/>
    </row>
    <row r="3" spans="1:3" ht="21.75" customHeight="1">
      <c r="A3" s="135" t="s">
        <v>2</v>
      </c>
      <c r="B3" s="135"/>
      <c r="C3" s="135"/>
    </row>
    <row r="4" spans="1:3" ht="7.35" customHeight="1"/>
    <row r="5" spans="1:3" ht="123.6" customHeight="1">
      <c r="B5" s="136"/>
    </row>
    <row r="6" spans="1:3" ht="123.6" customHeight="1">
      <c r="B6" s="136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spans="1:19" ht="21.75" customHeight="1">
      <c r="A2" s="135" t="s">
        <v>77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19" ht="21.75" customHeight="1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1:19" ht="14.45" customHeight="1"/>
    <row r="5" spans="1:19" ht="14.45" customHeight="1">
      <c r="A5" s="146" t="s">
        <v>171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</row>
    <row r="6" spans="1:19" ht="14.45" customHeight="1">
      <c r="A6" s="142" t="s">
        <v>80</v>
      </c>
      <c r="I6" s="142" t="s">
        <v>96</v>
      </c>
      <c r="J6" s="142"/>
      <c r="K6" s="142"/>
      <c r="L6" s="142"/>
      <c r="M6" s="142"/>
      <c r="O6" s="142" t="s">
        <v>97</v>
      </c>
      <c r="P6" s="142"/>
      <c r="Q6" s="142"/>
      <c r="R6" s="142"/>
      <c r="S6" s="142"/>
    </row>
    <row r="7" spans="1:19" ht="29.1" customHeight="1">
      <c r="A7" s="142"/>
      <c r="C7" s="10" t="s">
        <v>172</v>
      </c>
      <c r="E7" s="10" t="s">
        <v>53</v>
      </c>
      <c r="G7" s="10" t="s">
        <v>173</v>
      </c>
      <c r="I7" s="11" t="s">
        <v>174</v>
      </c>
      <c r="J7" s="3"/>
      <c r="K7" s="11" t="s">
        <v>161</v>
      </c>
      <c r="L7" s="3"/>
      <c r="M7" s="11" t="s">
        <v>175</v>
      </c>
      <c r="O7" s="11" t="s">
        <v>174</v>
      </c>
      <c r="P7" s="3"/>
      <c r="Q7" s="11" t="s">
        <v>161</v>
      </c>
      <c r="R7" s="3"/>
      <c r="S7" s="11" t="s">
        <v>175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1"/>
  <sheetViews>
    <sheetView rightToLeft="1" view="pageBreakPreview" zoomScaleNormal="115" zoomScaleSheetLayoutView="100" workbookViewId="0">
      <selection activeCell="M9" sqref="M9"/>
    </sheetView>
  </sheetViews>
  <sheetFormatPr defaultRowHeight="12.75"/>
  <cols>
    <col min="1" max="1" width="45.710937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ht="21.75" customHeight="1">
      <c r="A2" s="135" t="s">
        <v>77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3" ht="21.75" customHeight="1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ht="14.45" customHeight="1"/>
    <row r="5" spans="1:13" s="90" customFormat="1" ht="38.25" customHeight="1">
      <c r="A5" s="166" t="s">
        <v>176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</row>
    <row r="6" spans="1:13" s="90" customFormat="1" ht="38.25" customHeight="1">
      <c r="A6" s="93" t="s">
        <v>80</v>
      </c>
      <c r="C6" s="142" t="s">
        <v>96</v>
      </c>
      <c r="D6" s="142"/>
      <c r="E6" s="142"/>
      <c r="F6" s="142"/>
      <c r="G6" s="142"/>
      <c r="I6" s="142" t="s">
        <v>97</v>
      </c>
      <c r="J6" s="142"/>
      <c r="K6" s="142"/>
      <c r="L6" s="142"/>
      <c r="M6" s="142"/>
    </row>
    <row r="7" spans="1:13" s="90" customFormat="1" ht="38.25" customHeight="1">
      <c r="A7" s="93"/>
      <c r="C7" s="58" t="s">
        <v>174</v>
      </c>
      <c r="D7" s="91"/>
      <c r="E7" s="58" t="s">
        <v>161</v>
      </c>
      <c r="F7" s="91"/>
      <c r="G7" s="58" t="s">
        <v>175</v>
      </c>
      <c r="I7" s="58" t="s">
        <v>174</v>
      </c>
      <c r="J7" s="91"/>
      <c r="K7" s="58" t="s">
        <v>161</v>
      </c>
      <c r="L7" s="91"/>
      <c r="M7" s="58" t="s">
        <v>175</v>
      </c>
    </row>
    <row r="8" spans="1:13" s="90" customFormat="1" ht="38.25" customHeight="1">
      <c r="A8" s="93" t="s">
        <v>176</v>
      </c>
      <c r="C8" s="54">
        <v>11902712</v>
      </c>
      <c r="D8" s="92"/>
      <c r="E8" s="54">
        <v>0</v>
      </c>
      <c r="F8" s="92"/>
      <c r="G8" s="54">
        <v>11902712</v>
      </c>
      <c r="H8" s="92"/>
      <c r="I8" s="54">
        <v>673338082</v>
      </c>
      <c r="J8" s="92"/>
      <c r="K8" s="54">
        <v>0</v>
      </c>
      <c r="L8" s="92"/>
      <c r="M8" s="54">
        <v>673338082</v>
      </c>
    </row>
    <row r="9" spans="1:13" s="90" customFormat="1" ht="38.25" customHeight="1">
      <c r="A9" s="89" t="s">
        <v>26</v>
      </c>
      <c r="C9" s="59">
        <f>SUM(C8)</f>
        <v>11902712</v>
      </c>
      <c r="D9" s="92"/>
      <c r="E9" s="59">
        <f>SUM(E8)</f>
        <v>0</v>
      </c>
      <c r="F9" s="92"/>
      <c r="G9" s="59">
        <f>SUM(G8)</f>
        <v>11902712</v>
      </c>
      <c r="H9" s="92"/>
      <c r="I9" s="59">
        <f>SUM(I8)</f>
        <v>673338082</v>
      </c>
      <c r="J9" s="92"/>
      <c r="K9" s="59">
        <f>SUM(K8)</f>
        <v>0</v>
      </c>
      <c r="L9" s="92"/>
      <c r="M9" s="59">
        <f>SUM(M8)</f>
        <v>673338082</v>
      </c>
    </row>
    <row r="10" spans="1:13" s="90" customFormat="1" ht="18.75"/>
    <row r="11" spans="1:13" s="90" customFormat="1" ht="18.75"/>
    <row r="12" spans="1:13" s="90" customFormat="1" ht="18.75"/>
    <row r="13" spans="1:13" s="90" customFormat="1" ht="18.75"/>
    <row r="14" spans="1:13" s="90" customFormat="1" ht="18.75"/>
    <row r="15" spans="1:13" s="90" customFormat="1" ht="18.75"/>
    <row r="16" spans="1:13" s="90" customFormat="1" ht="18.75"/>
    <row r="17" s="90" customFormat="1" ht="18.75"/>
    <row r="18" s="90" customFormat="1" ht="18.75"/>
    <row r="19" s="90" customFormat="1" ht="18.75"/>
    <row r="20" s="90" customFormat="1" ht="18.75"/>
    <row r="21" s="90" customFormat="1" ht="18.75"/>
  </sheetData>
  <mergeCells count="6">
    <mergeCell ref="A1:M1"/>
    <mergeCell ref="A2:M2"/>
    <mergeCell ref="A3:M3"/>
    <mergeCell ref="A5:M5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34"/>
  <sheetViews>
    <sheetView rightToLeft="1" view="pageBreakPreview" zoomScale="60" zoomScaleNormal="85" workbookViewId="0">
      <selection activeCell="O23" sqref="O23"/>
    </sheetView>
  </sheetViews>
  <sheetFormatPr defaultRowHeight="12.75"/>
  <cols>
    <col min="1" max="1" width="27.5703125" bestFit="1" customWidth="1"/>
    <col min="2" max="2" width="1.28515625" customWidth="1"/>
    <col min="3" max="3" width="10.42578125" style="25" customWidth="1"/>
    <col min="4" max="4" width="1.28515625" style="25" customWidth="1"/>
    <col min="5" max="5" width="19.5703125" style="25" customWidth="1"/>
    <col min="6" max="6" width="1.28515625" style="25" customWidth="1"/>
    <col min="7" max="7" width="17.28515625" style="25" customWidth="1"/>
    <col min="8" max="8" width="1.28515625" style="25" customWidth="1"/>
    <col min="9" max="9" width="21.42578125" style="25" customWidth="1"/>
    <col min="10" max="10" width="1.28515625" style="25" customWidth="1"/>
    <col min="11" max="11" width="13.42578125" style="25" bestFit="1" customWidth="1"/>
    <col min="12" max="12" width="1.28515625" style="25" customWidth="1"/>
    <col min="13" max="13" width="18.85546875" style="25" bestFit="1" customWidth="1"/>
    <col min="14" max="14" width="1.28515625" style="25" customWidth="1"/>
    <col min="15" max="15" width="18.85546875" style="25" bestFit="1" customWidth="1"/>
    <col min="16" max="16" width="1.28515625" style="25" customWidth="1"/>
    <col min="17" max="17" width="27.140625" style="25" customWidth="1"/>
    <col min="18" max="18" width="7.42578125" customWidth="1"/>
    <col min="19" max="19" width="13.85546875" bestFit="1" customWidth="1"/>
    <col min="20" max="20" width="11.140625" bestFit="1" customWidth="1"/>
    <col min="24" max="24" width="11.28515625" bestFit="1" customWidth="1"/>
  </cols>
  <sheetData>
    <row r="1" spans="1:20" ht="29.1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20" ht="21.75" customHeight="1">
      <c r="A2" s="135" t="s">
        <v>77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20" ht="21.75" customHeight="1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20" ht="14.45" customHeight="1"/>
    <row r="5" spans="1:20" ht="42.75" customHeight="1">
      <c r="A5" s="146" t="s">
        <v>177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</row>
    <row r="6" spans="1:20" ht="42.75" customHeight="1">
      <c r="A6" s="142" t="s">
        <v>80</v>
      </c>
      <c r="C6" s="142" t="s">
        <v>96</v>
      </c>
      <c r="D6" s="142"/>
      <c r="E6" s="142"/>
      <c r="F6" s="142"/>
      <c r="G6" s="142"/>
      <c r="H6" s="142"/>
      <c r="I6" s="142"/>
      <c r="J6" s="13"/>
      <c r="K6" s="167" t="s">
        <v>97</v>
      </c>
      <c r="L6" s="167"/>
      <c r="M6" s="167"/>
      <c r="N6" s="167"/>
      <c r="O6" s="167"/>
      <c r="P6" s="167"/>
      <c r="Q6" s="167"/>
    </row>
    <row r="7" spans="1:20" ht="42.75" customHeight="1">
      <c r="A7" s="142"/>
      <c r="C7" s="58" t="s">
        <v>13</v>
      </c>
      <c r="D7" s="14"/>
      <c r="E7" s="58" t="s">
        <v>178</v>
      </c>
      <c r="F7" s="14"/>
      <c r="G7" s="58" t="s">
        <v>179</v>
      </c>
      <c r="H7" s="14"/>
      <c r="I7" s="58" t="s">
        <v>180</v>
      </c>
      <c r="J7" s="13"/>
      <c r="K7" s="58" t="s">
        <v>13</v>
      </c>
      <c r="L7" s="14"/>
      <c r="M7" s="58" t="s">
        <v>178</v>
      </c>
      <c r="N7" s="14"/>
      <c r="O7" s="58" t="s">
        <v>179</v>
      </c>
      <c r="P7" s="14"/>
      <c r="Q7" s="58" t="s">
        <v>180</v>
      </c>
    </row>
    <row r="8" spans="1:20" ht="21.75" customHeight="1">
      <c r="A8" s="5" t="s">
        <v>102</v>
      </c>
      <c r="C8" s="54">
        <v>0</v>
      </c>
      <c r="D8" s="13"/>
      <c r="E8" s="54">
        <v>0</v>
      </c>
      <c r="F8" s="13"/>
      <c r="G8" s="54">
        <v>0</v>
      </c>
      <c r="H8" s="13"/>
      <c r="I8" s="54">
        <v>0</v>
      </c>
      <c r="J8" s="13"/>
      <c r="K8" s="54">
        <v>15092196</v>
      </c>
      <c r="L8" s="13"/>
      <c r="M8" s="54">
        <v>82020738366</v>
      </c>
      <c r="N8" s="13"/>
      <c r="O8" s="54">
        <v>71978581128</v>
      </c>
      <c r="P8" s="13"/>
      <c r="Q8" s="54">
        <f>M8-O8</f>
        <v>10042157238</v>
      </c>
      <c r="S8" s="35"/>
      <c r="T8" s="35"/>
    </row>
    <row r="9" spans="1:20" ht="21.75" customHeight="1">
      <c r="A9" s="6" t="s">
        <v>103</v>
      </c>
      <c r="C9" s="50">
        <v>0</v>
      </c>
      <c r="D9" s="13"/>
      <c r="E9" s="50">
        <v>0</v>
      </c>
      <c r="F9" s="13"/>
      <c r="G9" s="50">
        <v>0</v>
      </c>
      <c r="H9" s="13"/>
      <c r="I9" s="50">
        <v>0</v>
      </c>
      <c r="J9" s="13"/>
      <c r="K9" s="50">
        <v>23689630</v>
      </c>
      <c r="L9" s="13"/>
      <c r="M9" s="50">
        <v>126788177326</v>
      </c>
      <c r="N9" s="13"/>
      <c r="O9" s="50">
        <v>109004973976</v>
      </c>
      <c r="P9" s="13"/>
      <c r="Q9" s="50">
        <f>M9-O9</f>
        <v>17783203350</v>
      </c>
    </row>
    <row r="10" spans="1:20" ht="21.75" customHeight="1">
      <c r="A10" s="6" t="s">
        <v>104</v>
      </c>
      <c r="C10" s="50">
        <v>0</v>
      </c>
      <c r="D10" s="13"/>
      <c r="E10" s="50">
        <v>0</v>
      </c>
      <c r="F10" s="13"/>
      <c r="G10" s="50">
        <v>0</v>
      </c>
      <c r="H10" s="13"/>
      <c r="I10" s="50">
        <v>0</v>
      </c>
      <c r="J10" s="13"/>
      <c r="K10" s="50">
        <v>470000</v>
      </c>
      <c r="L10" s="13"/>
      <c r="M10" s="50">
        <v>20230444247</v>
      </c>
      <c r="N10" s="13"/>
      <c r="O10" s="50">
        <v>18791222046</v>
      </c>
      <c r="P10" s="13"/>
      <c r="Q10" s="50">
        <f t="shared" ref="Q10:Q30" si="0">M10-O10</f>
        <v>1439222201</v>
      </c>
    </row>
    <row r="11" spans="1:20" ht="21.75" customHeight="1">
      <c r="A11" s="6" t="s">
        <v>25</v>
      </c>
      <c r="C11" s="50">
        <v>0</v>
      </c>
      <c r="D11" s="13"/>
      <c r="E11" s="50">
        <v>0</v>
      </c>
      <c r="F11" s="13"/>
      <c r="G11" s="50">
        <v>0</v>
      </c>
      <c r="H11" s="13"/>
      <c r="I11" s="50">
        <v>0</v>
      </c>
      <c r="J11" s="13"/>
      <c r="K11" s="50">
        <v>58750</v>
      </c>
      <c r="L11" s="13"/>
      <c r="M11" s="50">
        <v>2217430399</v>
      </c>
      <c r="N11" s="13"/>
      <c r="O11" s="50">
        <v>1608763602</v>
      </c>
      <c r="P11" s="13"/>
      <c r="Q11" s="50">
        <f t="shared" si="0"/>
        <v>608666797</v>
      </c>
    </row>
    <row r="12" spans="1:20" ht="21.75" customHeight="1">
      <c r="A12" s="6" t="s">
        <v>20</v>
      </c>
      <c r="C12" s="50">
        <v>0</v>
      </c>
      <c r="D12" s="13"/>
      <c r="E12" s="50">
        <v>0</v>
      </c>
      <c r="F12" s="13"/>
      <c r="G12" s="50">
        <v>0</v>
      </c>
      <c r="H12" s="13"/>
      <c r="I12" s="50">
        <v>0</v>
      </c>
      <c r="J12" s="13"/>
      <c r="K12" s="50">
        <v>375000</v>
      </c>
      <c r="L12" s="13"/>
      <c r="M12" s="50">
        <v>10623490799</v>
      </c>
      <c r="N12" s="13"/>
      <c r="O12" s="50">
        <v>6693024692</v>
      </c>
      <c r="P12" s="13"/>
      <c r="Q12" s="50">
        <f t="shared" si="0"/>
        <v>3930466107</v>
      </c>
    </row>
    <row r="13" spans="1:20" ht="21.75" customHeight="1">
      <c r="A13" s="6" t="s">
        <v>105</v>
      </c>
      <c r="C13" s="50">
        <v>0</v>
      </c>
      <c r="D13" s="13"/>
      <c r="E13" s="50">
        <v>0</v>
      </c>
      <c r="F13" s="13"/>
      <c r="G13" s="50">
        <v>0</v>
      </c>
      <c r="H13" s="13"/>
      <c r="I13" s="50">
        <v>0</v>
      </c>
      <c r="J13" s="13"/>
      <c r="K13" s="50">
        <v>5907</v>
      </c>
      <c r="L13" s="13"/>
      <c r="M13" s="50">
        <v>84253665574</v>
      </c>
      <c r="N13" s="13"/>
      <c r="O13" s="50">
        <v>77661666232</v>
      </c>
      <c r="P13" s="13"/>
      <c r="Q13" s="50">
        <f t="shared" si="0"/>
        <v>6591999342</v>
      </c>
    </row>
    <row r="14" spans="1:20" ht="21.75" customHeight="1">
      <c r="A14" s="6" t="s">
        <v>106</v>
      </c>
      <c r="C14" s="50">
        <v>0</v>
      </c>
      <c r="D14" s="13"/>
      <c r="E14" s="50">
        <v>0</v>
      </c>
      <c r="F14" s="13"/>
      <c r="G14" s="50">
        <v>0</v>
      </c>
      <c r="H14" s="13"/>
      <c r="I14" s="50">
        <v>0</v>
      </c>
      <c r="J14" s="13"/>
      <c r="K14" s="50">
        <v>22691766</v>
      </c>
      <c r="L14" s="13"/>
      <c r="M14" s="50">
        <v>106072751496</v>
      </c>
      <c r="N14" s="13"/>
      <c r="O14" s="50">
        <v>89177171381</v>
      </c>
      <c r="P14" s="13"/>
      <c r="Q14" s="50">
        <f t="shared" si="0"/>
        <v>16895580115</v>
      </c>
    </row>
    <row r="15" spans="1:20" ht="21.75" customHeight="1">
      <c r="A15" s="6" t="s">
        <v>23</v>
      </c>
      <c r="C15" s="50">
        <v>0</v>
      </c>
      <c r="D15" s="13"/>
      <c r="E15" s="50">
        <v>0</v>
      </c>
      <c r="F15" s="13"/>
      <c r="G15" s="50">
        <v>0</v>
      </c>
      <c r="H15" s="13"/>
      <c r="I15" s="50">
        <v>0</v>
      </c>
      <c r="J15" s="13"/>
      <c r="K15" s="50">
        <v>257500</v>
      </c>
      <c r="L15" s="13"/>
      <c r="M15" s="50">
        <v>5545278128</v>
      </c>
      <c r="N15" s="13"/>
      <c r="O15" s="50">
        <v>4199053020</v>
      </c>
      <c r="P15" s="13"/>
      <c r="Q15" s="50">
        <f t="shared" si="0"/>
        <v>1346225108</v>
      </c>
    </row>
    <row r="16" spans="1:20" ht="21.75" customHeight="1">
      <c r="A16" s="6" t="s">
        <v>107</v>
      </c>
      <c r="C16" s="50">
        <v>0</v>
      </c>
      <c r="D16" s="13"/>
      <c r="E16" s="50">
        <v>0</v>
      </c>
      <c r="F16" s="13"/>
      <c r="G16" s="50">
        <v>0</v>
      </c>
      <c r="H16" s="13"/>
      <c r="I16" s="50">
        <v>0</v>
      </c>
      <c r="J16" s="13"/>
      <c r="K16" s="50">
        <v>200000</v>
      </c>
      <c r="L16" s="13"/>
      <c r="M16" s="50">
        <v>1546741809</v>
      </c>
      <c r="N16" s="13"/>
      <c r="O16" s="50">
        <v>1559445819</v>
      </c>
      <c r="P16" s="13"/>
      <c r="Q16" s="50">
        <f t="shared" si="0"/>
        <v>-12704010</v>
      </c>
    </row>
    <row r="17" spans="1:26" ht="21.75" customHeight="1">
      <c r="A17" s="6" t="s">
        <v>108</v>
      </c>
      <c r="C17" s="50">
        <v>0</v>
      </c>
      <c r="D17" s="13"/>
      <c r="E17" s="50">
        <v>0</v>
      </c>
      <c r="F17" s="13"/>
      <c r="G17" s="50">
        <v>0</v>
      </c>
      <c r="H17" s="13"/>
      <c r="I17" s="50">
        <v>0</v>
      </c>
      <c r="J17" s="13"/>
      <c r="K17" s="50">
        <v>650000</v>
      </c>
      <c r="L17" s="13"/>
      <c r="M17" s="50">
        <v>37654247283</v>
      </c>
      <c r="N17" s="13"/>
      <c r="O17" s="50">
        <v>32040227432</v>
      </c>
      <c r="P17" s="13"/>
      <c r="Q17" s="50">
        <f t="shared" si="0"/>
        <v>5614019851</v>
      </c>
    </row>
    <row r="18" spans="1:26" ht="21.75" customHeight="1">
      <c r="A18" s="6" t="s">
        <v>109</v>
      </c>
      <c r="C18" s="50">
        <v>0</v>
      </c>
      <c r="D18" s="13"/>
      <c r="E18" s="50">
        <v>0</v>
      </c>
      <c r="F18" s="13"/>
      <c r="G18" s="50">
        <v>0</v>
      </c>
      <c r="H18" s="13"/>
      <c r="I18" s="50">
        <v>0</v>
      </c>
      <c r="J18" s="13"/>
      <c r="K18" s="50">
        <v>10000000</v>
      </c>
      <c r="L18" s="13"/>
      <c r="M18" s="50">
        <v>46607599172</v>
      </c>
      <c r="N18" s="13"/>
      <c r="O18" s="50">
        <v>39463785000</v>
      </c>
      <c r="P18" s="13"/>
      <c r="Q18" s="50">
        <f t="shared" si="0"/>
        <v>7143814172</v>
      </c>
    </row>
    <row r="19" spans="1:26" ht="21.75" customHeight="1">
      <c r="A19" s="6" t="s">
        <v>110</v>
      </c>
      <c r="C19" s="50">
        <v>0</v>
      </c>
      <c r="D19" s="13"/>
      <c r="E19" s="50">
        <v>0</v>
      </c>
      <c r="F19" s="13"/>
      <c r="G19" s="50">
        <v>0</v>
      </c>
      <c r="H19" s="13"/>
      <c r="I19" s="50">
        <v>0</v>
      </c>
      <c r="J19" s="13"/>
      <c r="K19" s="50">
        <v>1000</v>
      </c>
      <c r="L19" s="13"/>
      <c r="M19" s="50">
        <v>100715405</v>
      </c>
      <c r="N19" s="13"/>
      <c r="O19" s="50">
        <v>74567646</v>
      </c>
      <c r="P19" s="13"/>
      <c r="Q19" s="50">
        <f t="shared" si="0"/>
        <v>26147759</v>
      </c>
    </row>
    <row r="20" spans="1:26" ht="21.75" customHeight="1">
      <c r="A20" s="6" t="s">
        <v>111</v>
      </c>
      <c r="C20" s="50">
        <v>0</v>
      </c>
      <c r="D20" s="13"/>
      <c r="E20" s="50">
        <v>0</v>
      </c>
      <c r="F20" s="13"/>
      <c r="G20" s="50">
        <v>0</v>
      </c>
      <c r="H20" s="13"/>
      <c r="I20" s="50">
        <v>0</v>
      </c>
      <c r="J20" s="13"/>
      <c r="K20" s="50">
        <v>27600000</v>
      </c>
      <c r="L20" s="13"/>
      <c r="M20" s="50">
        <v>116969530586</v>
      </c>
      <c r="N20" s="13"/>
      <c r="O20" s="50">
        <v>98621240861</v>
      </c>
      <c r="P20" s="13"/>
      <c r="Q20" s="50">
        <f t="shared" si="0"/>
        <v>18348289725</v>
      </c>
    </row>
    <row r="21" spans="1:26" ht="21.75" customHeight="1">
      <c r="A21" s="6" t="s">
        <v>112</v>
      </c>
      <c r="C21" s="50">
        <v>0</v>
      </c>
      <c r="D21" s="13"/>
      <c r="E21" s="50">
        <v>0</v>
      </c>
      <c r="F21" s="13"/>
      <c r="G21" s="50">
        <v>0</v>
      </c>
      <c r="H21" s="13"/>
      <c r="I21" s="50">
        <v>0</v>
      </c>
      <c r="J21" s="13"/>
      <c r="K21" s="50">
        <v>57800359</v>
      </c>
      <c r="L21" s="13"/>
      <c r="M21" s="50">
        <v>71158486688</v>
      </c>
      <c r="N21" s="13"/>
      <c r="O21" s="50">
        <v>68822314990</v>
      </c>
      <c r="P21" s="13"/>
      <c r="Q21" s="50">
        <f t="shared" si="0"/>
        <v>2336171698</v>
      </c>
    </row>
    <row r="22" spans="1:26" ht="21.75" customHeight="1">
      <c r="A22" s="6" t="s">
        <v>19</v>
      </c>
      <c r="C22" s="50">
        <v>0</v>
      </c>
      <c r="D22" s="13"/>
      <c r="E22" s="50">
        <v>0</v>
      </c>
      <c r="F22" s="13"/>
      <c r="G22" s="50">
        <v>0</v>
      </c>
      <c r="H22" s="13"/>
      <c r="I22" s="50">
        <v>0</v>
      </c>
      <c r="J22" s="13"/>
      <c r="K22" s="50">
        <v>564337945</v>
      </c>
      <c r="L22" s="13"/>
      <c r="M22" s="50">
        <v>297692910914</v>
      </c>
      <c r="N22" s="13"/>
      <c r="O22" s="50">
        <v>225531261571</v>
      </c>
      <c r="P22" s="13"/>
      <c r="Q22" s="50">
        <f t="shared" si="0"/>
        <v>72161649343</v>
      </c>
    </row>
    <row r="23" spans="1:26" ht="21.75" customHeight="1">
      <c r="A23" s="6" t="s">
        <v>22</v>
      </c>
      <c r="C23" s="50">
        <v>0</v>
      </c>
      <c r="D23" s="13"/>
      <c r="E23" s="50">
        <v>0</v>
      </c>
      <c r="F23" s="13"/>
      <c r="G23" s="50">
        <v>0</v>
      </c>
      <c r="H23" s="13"/>
      <c r="I23" s="50">
        <v>0</v>
      </c>
      <c r="J23" s="13"/>
      <c r="K23" s="50">
        <v>3400000</v>
      </c>
      <c r="L23" s="13"/>
      <c r="M23" s="50">
        <v>42028940090</v>
      </c>
      <c r="N23" s="13"/>
      <c r="O23" s="50">
        <v>45253436559</v>
      </c>
      <c r="P23" s="13"/>
      <c r="Q23" s="50">
        <f t="shared" si="0"/>
        <v>-3224496469</v>
      </c>
    </row>
    <row r="24" spans="1:26" ht="21.75" customHeight="1">
      <c r="A24" s="6" t="s">
        <v>24</v>
      </c>
      <c r="C24" s="50">
        <v>0</v>
      </c>
      <c r="D24" s="13"/>
      <c r="E24" s="50">
        <v>0</v>
      </c>
      <c r="F24" s="13"/>
      <c r="G24" s="50">
        <v>0</v>
      </c>
      <c r="H24" s="13"/>
      <c r="I24" s="50">
        <v>0</v>
      </c>
      <c r="J24" s="13"/>
      <c r="K24" s="50">
        <v>360000</v>
      </c>
      <c r="L24" s="13"/>
      <c r="M24" s="50">
        <v>4417411046</v>
      </c>
      <c r="N24" s="13"/>
      <c r="O24" s="50">
        <v>3562912190</v>
      </c>
      <c r="P24" s="13"/>
      <c r="Q24" s="50">
        <f t="shared" si="0"/>
        <v>854498856</v>
      </c>
    </row>
    <row r="25" spans="1:26" ht="21.75" customHeight="1">
      <c r="A25" s="6" t="s">
        <v>113</v>
      </c>
      <c r="C25" s="50">
        <v>0</v>
      </c>
      <c r="D25" s="13"/>
      <c r="E25" s="50">
        <v>0</v>
      </c>
      <c r="F25" s="13"/>
      <c r="G25" s="50">
        <v>0</v>
      </c>
      <c r="H25" s="13"/>
      <c r="I25" s="50">
        <v>0</v>
      </c>
      <c r="J25" s="13"/>
      <c r="K25" s="50">
        <v>12000000</v>
      </c>
      <c r="L25" s="13"/>
      <c r="M25" s="50">
        <v>19609126301</v>
      </c>
      <c r="N25" s="13"/>
      <c r="O25" s="50">
        <v>17403827400</v>
      </c>
      <c r="P25" s="13"/>
      <c r="Q25" s="50">
        <f t="shared" si="0"/>
        <v>2205298901</v>
      </c>
    </row>
    <row r="26" spans="1:26" ht="21.75" customHeight="1">
      <c r="A26" s="6" t="s">
        <v>114</v>
      </c>
      <c r="C26" s="50">
        <v>0</v>
      </c>
      <c r="D26" s="13"/>
      <c r="E26" s="50">
        <v>0</v>
      </c>
      <c r="F26" s="13"/>
      <c r="G26" s="50">
        <v>0</v>
      </c>
      <c r="H26" s="13"/>
      <c r="I26" s="50">
        <v>0</v>
      </c>
      <c r="J26" s="13"/>
      <c r="K26" s="50">
        <v>30168793</v>
      </c>
      <c r="L26" s="13"/>
      <c r="M26" s="50">
        <v>114578957856</v>
      </c>
      <c r="N26" s="13"/>
      <c r="O26" s="50">
        <v>95090363666</v>
      </c>
      <c r="P26" s="13"/>
      <c r="Q26" s="50">
        <f t="shared" si="0"/>
        <v>19488594190</v>
      </c>
    </row>
    <row r="27" spans="1:26" ht="21.75" customHeight="1">
      <c r="A27" s="6" t="s">
        <v>115</v>
      </c>
      <c r="C27" s="50">
        <v>0</v>
      </c>
      <c r="D27" s="13"/>
      <c r="E27" s="50">
        <v>0</v>
      </c>
      <c r="F27" s="13"/>
      <c r="G27" s="50">
        <v>0</v>
      </c>
      <c r="H27" s="13"/>
      <c r="I27" s="50">
        <v>0</v>
      </c>
      <c r="J27" s="13"/>
      <c r="K27" s="50">
        <v>55000000</v>
      </c>
      <c r="L27" s="13"/>
      <c r="M27" s="50">
        <v>160398655976</v>
      </c>
      <c r="N27" s="13"/>
      <c r="O27" s="50">
        <v>144590951149</v>
      </c>
      <c r="P27" s="13"/>
      <c r="Q27" s="50">
        <f t="shared" si="0"/>
        <v>15807704827</v>
      </c>
    </row>
    <row r="28" spans="1:26" ht="21.75" customHeight="1">
      <c r="A28" s="6" t="s">
        <v>116</v>
      </c>
      <c r="C28" s="50">
        <v>0</v>
      </c>
      <c r="D28" s="13"/>
      <c r="E28" s="50">
        <v>0</v>
      </c>
      <c r="F28" s="13"/>
      <c r="G28" s="50">
        <v>0</v>
      </c>
      <c r="H28" s="13"/>
      <c r="I28" s="50">
        <v>0</v>
      </c>
      <c r="J28" s="13"/>
      <c r="K28" s="50">
        <v>113917000</v>
      </c>
      <c r="L28" s="13"/>
      <c r="M28" s="50">
        <v>54962176550</v>
      </c>
      <c r="N28" s="13"/>
      <c r="O28" s="50">
        <v>45484241034</v>
      </c>
      <c r="P28" s="13"/>
      <c r="Q28" s="50">
        <f t="shared" si="0"/>
        <v>9477935516</v>
      </c>
      <c r="X28" s="35"/>
      <c r="Y28" s="35"/>
      <c r="Z28" s="35"/>
    </row>
    <row r="29" spans="1:26" ht="21.75" customHeight="1">
      <c r="A29" s="6" t="s">
        <v>117</v>
      </c>
      <c r="C29" s="50">
        <v>0</v>
      </c>
      <c r="D29" s="13"/>
      <c r="E29" s="50">
        <v>0</v>
      </c>
      <c r="F29" s="13"/>
      <c r="G29" s="50">
        <v>0</v>
      </c>
      <c r="H29" s="13"/>
      <c r="I29" s="50">
        <v>0</v>
      </c>
      <c r="J29" s="13"/>
      <c r="K29" s="50">
        <v>19390000</v>
      </c>
      <c r="L29" s="13"/>
      <c r="M29" s="50">
        <v>106309443872</v>
      </c>
      <c r="N29" s="13"/>
      <c r="O29" s="50">
        <v>78697392864</v>
      </c>
      <c r="P29" s="13"/>
      <c r="Q29" s="50">
        <f t="shared" si="0"/>
        <v>27612051008</v>
      </c>
      <c r="S29" s="35"/>
      <c r="T29" s="35"/>
      <c r="X29" s="35"/>
      <c r="Y29" s="35"/>
      <c r="Z29" s="35"/>
    </row>
    <row r="30" spans="1:26" ht="21.75" customHeight="1">
      <c r="A30" s="7" t="s">
        <v>21</v>
      </c>
      <c r="C30" s="51">
        <v>0</v>
      </c>
      <c r="D30" s="13"/>
      <c r="E30" s="57">
        <v>0</v>
      </c>
      <c r="F30" s="13"/>
      <c r="G30" s="57">
        <v>0</v>
      </c>
      <c r="H30" s="13"/>
      <c r="I30" s="57">
        <v>0</v>
      </c>
      <c r="J30" s="13"/>
      <c r="K30" s="51">
        <v>34474257</v>
      </c>
      <c r="L30" s="13"/>
      <c r="M30" s="57">
        <v>59915288330</v>
      </c>
      <c r="N30" s="13"/>
      <c r="O30" s="57">
        <v>49118720644</v>
      </c>
      <c r="P30" s="13"/>
      <c r="Q30" s="50">
        <f t="shared" si="0"/>
        <v>10796567686</v>
      </c>
      <c r="X30" s="35"/>
      <c r="Y30" s="35"/>
      <c r="Z30" s="35"/>
    </row>
    <row r="31" spans="1:26" ht="21.75" customHeight="1" thickBot="1">
      <c r="A31" s="9" t="s">
        <v>26</v>
      </c>
      <c r="C31" s="51"/>
      <c r="D31" s="13"/>
      <c r="E31" s="59">
        <f>SUM(E8:E30)</f>
        <v>0</v>
      </c>
      <c r="F31" s="13"/>
      <c r="G31" s="59">
        <f>SUM(G8:G30)</f>
        <v>0</v>
      </c>
      <c r="H31" s="13"/>
      <c r="I31" s="59">
        <f>SUM(I8:I30)</f>
        <v>0</v>
      </c>
      <c r="J31" s="13"/>
      <c r="K31" s="51"/>
      <c r="L31" s="13"/>
      <c r="M31" s="59">
        <f>SUM(M8:M30)</f>
        <v>1571702208213</v>
      </c>
      <c r="N31" s="13"/>
      <c r="O31" s="59">
        <f>SUM(O8:O30)</f>
        <v>1324429144902</v>
      </c>
      <c r="P31" s="13"/>
      <c r="Q31" s="59">
        <f>SUM(Q8:Q30)</f>
        <v>247273063311</v>
      </c>
      <c r="X31" s="35"/>
      <c r="Y31" s="35"/>
      <c r="Z31" s="35"/>
    </row>
    <row r="32" spans="1:26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X32" s="35"/>
      <c r="Y32" s="35"/>
      <c r="Z32" s="35"/>
    </row>
    <row r="33" spans="3:26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X33" s="35"/>
      <c r="Y33" s="35"/>
      <c r="Z33" s="35"/>
    </row>
    <row r="34" spans="3:26">
      <c r="M34" s="100"/>
      <c r="O34" s="100"/>
      <c r="Q34" s="99"/>
      <c r="X34" s="35"/>
      <c r="Y34" s="35"/>
      <c r="Z34" s="35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73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27"/>
  <sheetViews>
    <sheetView rightToLeft="1" view="pageBreakPreview" zoomScale="85" zoomScaleNormal="100" zoomScaleSheetLayoutView="85" workbookViewId="0">
      <selection activeCell="M30" sqref="M30"/>
    </sheetView>
  </sheetViews>
  <sheetFormatPr defaultRowHeight="12.75"/>
  <cols>
    <col min="1" max="1" width="40.28515625" customWidth="1"/>
    <col min="2" max="2" width="1.28515625" customWidth="1"/>
    <col min="3" max="3" width="15.140625" bestFit="1" customWidth="1"/>
    <col min="4" max="4" width="1.28515625" customWidth="1"/>
    <col min="5" max="5" width="19.42578125" bestFit="1" customWidth="1"/>
    <col min="6" max="6" width="1.28515625" customWidth="1"/>
    <col min="7" max="7" width="19.42578125" bestFit="1" customWidth="1"/>
    <col min="8" max="8" width="1.28515625" customWidth="1"/>
    <col min="9" max="9" width="27.7109375" bestFit="1" customWidth="1"/>
    <col min="10" max="10" width="1.28515625" customWidth="1"/>
    <col min="11" max="11" width="15.140625" bestFit="1" customWidth="1"/>
    <col min="12" max="12" width="1.28515625" customWidth="1"/>
    <col min="13" max="13" width="19.42578125" bestFit="1" customWidth="1"/>
    <col min="14" max="14" width="1.28515625" customWidth="1"/>
    <col min="15" max="15" width="19.42578125" bestFit="1" customWidth="1"/>
    <col min="16" max="16" width="1.28515625" customWidth="1"/>
    <col min="17" max="17" width="27.7109375" bestFit="1" customWidth="1"/>
    <col min="18" max="18" width="8" style="41" customWidth="1"/>
    <col min="19" max="19" width="7.42578125" customWidth="1"/>
  </cols>
  <sheetData>
    <row r="1" spans="1:22" ht="29.1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22" ht="21.75" customHeight="1">
      <c r="A2" s="135" t="s">
        <v>77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</row>
    <row r="3" spans="1:22" ht="21.75" customHeight="1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</row>
    <row r="4" spans="1:22" ht="14.45" customHeight="1"/>
    <row r="5" spans="1:22" ht="35.25" customHeight="1">
      <c r="A5" s="146" t="s">
        <v>191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</row>
    <row r="6" spans="1:22" ht="35.25" customHeight="1">
      <c r="A6" s="142" t="s">
        <v>80</v>
      </c>
      <c r="C6" s="142" t="s">
        <v>96</v>
      </c>
      <c r="D6" s="142"/>
      <c r="E6" s="142"/>
      <c r="F6" s="142"/>
      <c r="G6" s="142"/>
      <c r="H6" s="142"/>
      <c r="I6" s="142"/>
      <c r="J6" s="13"/>
      <c r="K6" s="167" t="s">
        <v>97</v>
      </c>
      <c r="L6" s="167"/>
      <c r="M6" s="167"/>
      <c r="N6" s="167"/>
      <c r="O6" s="167"/>
      <c r="P6" s="167"/>
      <c r="Q6" s="167"/>
      <c r="R6" s="98"/>
    </row>
    <row r="7" spans="1:22" ht="35.25" customHeight="1">
      <c r="A7" s="142"/>
      <c r="C7" s="76" t="s">
        <v>13</v>
      </c>
      <c r="D7" s="14"/>
      <c r="E7" s="76" t="s">
        <v>15</v>
      </c>
      <c r="F7" s="14"/>
      <c r="G7" s="76" t="s">
        <v>179</v>
      </c>
      <c r="H7" s="14"/>
      <c r="I7" s="76" t="s">
        <v>192</v>
      </c>
      <c r="J7" s="13"/>
      <c r="K7" s="76" t="s">
        <v>13</v>
      </c>
      <c r="L7" s="14"/>
      <c r="M7" s="76" t="s">
        <v>15</v>
      </c>
      <c r="N7" s="14"/>
      <c r="O7" s="76" t="s">
        <v>179</v>
      </c>
      <c r="P7" s="14"/>
      <c r="Q7" s="76" t="s">
        <v>192</v>
      </c>
      <c r="R7" s="95"/>
    </row>
    <row r="8" spans="1:22" ht="18.75">
      <c r="A8" s="5" t="s">
        <v>21</v>
      </c>
      <c r="C8" s="73">
        <v>15158950</v>
      </c>
      <c r="D8" s="13"/>
      <c r="E8" s="73">
        <v>12481661838</v>
      </c>
      <c r="F8" s="13"/>
      <c r="G8" s="73">
        <v>12481661838</v>
      </c>
      <c r="H8" s="13"/>
      <c r="I8" s="94">
        <f>E8-G8</f>
        <v>0</v>
      </c>
      <c r="J8" s="13"/>
      <c r="K8" s="73">
        <v>15158950</v>
      </c>
      <c r="L8" s="13"/>
      <c r="M8" s="73">
        <v>12481661838</v>
      </c>
      <c r="N8" s="13"/>
      <c r="O8" s="73">
        <v>17723837957</v>
      </c>
      <c r="P8" s="13"/>
      <c r="Q8" s="94">
        <f>M8-O8</f>
        <v>-5242176119</v>
      </c>
      <c r="R8" s="96"/>
      <c r="T8" s="35"/>
    </row>
    <row r="9" spans="1:22" ht="18.75">
      <c r="A9" s="6" t="s">
        <v>19</v>
      </c>
      <c r="C9" s="74">
        <v>8200000000</v>
      </c>
      <c r="D9" s="13"/>
      <c r="E9" s="74">
        <v>3750979054000</v>
      </c>
      <c r="F9" s="13"/>
      <c r="G9" s="74">
        <v>3478402485000</v>
      </c>
      <c r="H9" s="13"/>
      <c r="I9" s="67">
        <f t="shared" ref="I9:I14" si="0">E9-G9</f>
        <v>272576569000</v>
      </c>
      <c r="J9" s="13"/>
      <c r="K9" s="74">
        <v>8200000000</v>
      </c>
      <c r="L9" s="13"/>
      <c r="M9" s="74">
        <v>3750979054000</v>
      </c>
      <c r="N9" s="13"/>
      <c r="O9" s="74">
        <v>3277817727051</v>
      </c>
      <c r="P9" s="13"/>
      <c r="Q9" s="67">
        <f>M9-O9</f>
        <v>473161326949</v>
      </c>
      <c r="R9" s="96"/>
    </row>
    <row r="10" spans="1:22" ht="18.75">
      <c r="A10" s="6" t="s">
        <v>22</v>
      </c>
      <c r="C10" s="74">
        <v>816000</v>
      </c>
      <c r="D10" s="13"/>
      <c r="E10" s="74">
        <v>8453187820</v>
      </c>
      <c r="F10" s="13"/>
      <c r="G10" s="74">
        <v>8096113507</v>
      </c>
      <c r="H10" s="13"/>
      <c r="I10" s="67">
        <f t="shared" si="0"/>
        <v>357074313</v>
      </c>
      <c r="J10" s="13"/>
      <c r="K10" s="74">
        <v>816000</v>
      </c>
      <c r="L10" s="13"/>
      <c r="M10" s="74">
        <v>8453187820</v>
      </c>
      <c r="N10" s="13"/>
      <c r="O10" s="74">
        <v>10860824778</v>
      </c>
      <c r="P10" s="13"/>
      <c r="Q10" s="67">
        <f t="shared" ref="Q10:Q14" si="1">M10-O10</f>
        <v>-2407636958</v>
      </c>
      <c r="R10" s="96"/>
    </row>
    <row r="11" spans="1:22" ht="18.75">
      <c r="A11" s="6" t="s">
        <v>24</v>
      </c>
      <c r="C11" s="74">
        <v>360000</v>
      </c>
      <c r="D11" s="13"/>
      <c r="E11" s="74">
        <v>3157085613</v>
      </c>
      <c r="F11" s="13"/>
      <c r="G11" s="74">
        <v>3157085613</v>
      </c>
      <c r="H11" s="13"/>
      <c r="I11" s="67">
        <f t="shared" si="0"/>
        <v>0</v>
      </c>
      <c r="J11" s="13"/>
      <c r="K11" s="74">
        <v>360000</v>
      </c>
      <c r="L11" s="13"/>
      <c r="M11" s="74">
        <v>3157085613</v>
      </c>
      <c r="N11" s="13"/>
      <c r="O11" s="74">
        <v>3562912187</v>
      </c>
      <c r="P11" s="13"/>
      <c r="Q11" s="67">
        <f t="shared" si="1"/>
        <v>-405826574</v>
      </c>
      <c r="R11" s="96"/>
    </row>
    <row r="12" spans="1:22" ht="18.75">
      <c r="A12" s="6" t="s">
        <v>20</v>
      </c>
      <c r="C12" s="74">
        <v>1475169</v>
      </c>
      <c r="D12" s="13"/>
      <c r="E12" s="74">
        <v>8885791160</v>
      </c>
      <c r="F12" s="13"/>
      <c r="G12" s="74">
        <v>9242803674</v>
      </c>
      <c r="H12" s="13"/>
      <c r="I12" s="67">
        <f t="shared" si="0"/>
        <v>-357012514</v>
      </c>
      <c r="J12" s="13"/>
      <c r="K12" s="74">
        <v>1475169</v>
      </c>
      <c r="L12" s="13"/>
      <c r="M12" s="74">
        <v>8885791160</v>
      </c>
      <c r="N12" s="13"/>
      <c r="O12" s="74">
        <v>6693024691</v>
      </c>
      <c r="P12" s="13"/>
      <c r="Q12" s="67">
        <f t="shared" si="1"/>
        <v>2192766469</v>
      </c>
      <c r="R12" s="96"/>
    </row>
    <row r="13" spans="1:22" ht="18.75">
      <c r="A13" s="6" t="s">
        <v>23</v>
      </c>
      <c r="C13" s="74">
        <v>257500</v>
      </c>
      <c r="D13" s="13"/>
      <c r="E13" s="74">
        <v>3596552073</v>
      </c>
      <c r="F13" s="13"/>
      <c r="G13" s="74">
        <v>3559758702</v>
      </c>
      <c r="H13" s="13"/>
      <c r="I13" s="68">
        <f t="shared" si="0"/>
        <v>36793371</v>
      </c>
      <c r="J13" s="113"/>
      <c r="K13" s="103">
        <v>257500</v>
      </c>
      <c r="L13" s="113"/>
      <c r="M13" s="103">
        <v>3596552073</v>
      </c>
      <c r="N13" s="113"/>
      <c r="O13" s="103">
        <v>4199053015</v>
      </c>
      <c r="P13" s="113"/>
      <c r="Q13" s="68">
        <f t="shared" si="1"/>
        <v>-602500942</v>
      </c>
      <c r="R13" s="131"/>
      <c r="S13" s="114"/>
      <c r="T13" s="114"/>
      <c r="U13" s="114"/>
      <c r="V13" s="114"/>
    </row>
    <row r="14" spans="1:22" ht="18.75">
      <c r="A14" s="7" t="s">
        <v>25</v>
      </c>
      <c r="C14" s="75">
        <v>176250</v>
      </c>
      <c r="D14" s="13"/>
      <c r="E14" s="57">
        <v>1985901022</v>
      </c>
      <c r="F14" s="13"/>
      <c r="G14" s="57">
        <v>1985901022</v>
      </c>
      <c r="H14" s="13"/>
      <c r="I14" s="68">
        <f t="shared" si="0"/>
        <v>0</v>
      </c>
      <c r="J14" s="113"/>
      <c r="K14" s="104">
        <v>176250</v>
      </c>
      <c r="L14" s="113"/>
      <c r="M14" s="57">
        <v>1985901022</v>
      </c>
      <c r="N14" s="113"/>
      <c r="O14" s="57">
        <v>1608763603</v>
      </c>
      <c r="P14" s="113"/>
      <c r="Q14" s="68">
        <f t="shared" si="1"/>
        <v>377137419</v>
      </c>
      <c r="R14" s="131"/>
      <c r="S14" s="114"/>
      <c r="T14" s="114"/>
      <c r="U14" s="114"/>
      <c r="V14" s="114"/>
    </row>
    <row r="15" spans="1:22" ht="21">
      <c r="A15" s="9" t="s">
        <v>26</v>
      </c>
      <c r="C15" s="75"/>
      <c r="D15" s="13"/>
      <c r="E15" s="59">
        <f>SUM(E8:E14)</f>
        <v>3789539233526</v>
      </c>
      <c r="F15" s="13"/>
      <c r="G15" s="59">
        <f>SUM(G8:G14)</f>
        <v>3516925809356</v>
      </c>
      <c r="H15" s="13"/>
      <c r="I15" s="59">
        <f>SUM(I8:I14)</f>
        <v>272613424170</v>
      </c>
      <c r="J15" s="113"/>
      <c r="K15" s="104"/>
      <c r="L15" s="113"/>
      <c r="M15" s="59">
        <f>SUM(M8:M14)</f>
        <v>3789539233526</v>
      </c>
      <c r="N15" s="113"/>
      <c r="O15" s="59">
        <f>SUM(O8:O14)</f>
        <v>3322466143282</v>
      </c>
      <c r="P15" s="113"/>
      <c r="Q15" s="59">
        <f>SUM(Q8:Q14)</f>
        <v>467073090244</v>
      </c>
      <c r="R15" s="97"/>
      <c r="S15" s="114"/>
      <c r="T15" s="114"/>
      <c r="U15" s="114"/>
      <c r="V15" s="114"/>
    </row>
    <row r="16" spans="1:22">
      <c r="C16" s="13"/>
      <c r="D16" s="13"/>
      <c r="E16" s="13"/>
      <c r="F16" s="13"/>
      <c r="G16" s="13"/>
      <c r="H16" s="13"/>
      <c r="I16" s="113"/>
      <c r="J16" s="113"/>
      <c r="K16" s="113"/>
      <c r="L16" s="113"/>
      <c r="M16" s="113"/>
      <c r="N16" s="113"/>
      <c r="O16" s="113"/>
      <c r="P16" s="113"/>
      <c r="Q16" s="113"/>
      <c r="R16" s="132"/>
      <c r="S16" s="114"/>
      <c r="T16" s="114"/>
      <c r="U16" s="114"/>
      <c r="V16" s="114"/>
    </row>
    <row r="17" spans="3:22">
      <c r="C17" s="13"/>
      <c r="D17" s="13"/>
      <c r="E17" s="101">
        <f>E15-سهام!Z16</f>
        <v>-3.87646484375</v>
      </c>
      <c r="F17" s="13"/>
      <c r="G17" s="13"/>
      <c r="H17" s="13"/>
      <c r="I17" s="113"/>
      <c r="J17" s="113"/>
      <c r="K17" s="113"/>
      <c r="L17" s="113"/>
      <c r="M17" s="133">
        <f>M15-سهام!Z16</f>
        <v>-3.87646484375</v>
      </c>
      <c r="N17" s="113"/>
      <c r="O17" s="113"/>
      <c r="P17" s="113"/>
      <c r="Q17" s="113"/>
      <c r="R17" s="124"/>
      <c r="S17" s="114"/>
      <c r="T17" s="114"/>
      <c r="U17" s="114"/>
      <c r="V17" s="114"/>
    </row>
    <row r="18" spans="3:22" ht="18">
      <c r="C18" s="13"/>
      <c r="D18" s="13"/>
      <c r="E18" s="13"/>
      <c r="F18" s="13"/>
      <c r="G18" s="13"/>
      <c r="H18" s="13"/>
      <c r="I18" s="113"/>
      <c r="J18" s="113"/>
      <c r="K18" s="109"/>
      <c r="L18" s="109"/>
      <c r="M18" s="109"/>
      <c r="N18" s="109"/>
      <c r="O18" s="109"/>
      <c r="P18" s="109"/>
      <c r="Q18" s="109"/>
      <c r="R18" s="109"/>
      <c r="S18" s="114"/>
      <c r="T18" s="114"/>
      <c r="U18" s="114"/>
      <c r="V18" s="114"/>
    </row>
    <row r="19" spans="3:22" ht="18.75">
      <c r="I19" s="114"/>
      <c r="J19" s="114"/>
      <c r="K19" s="103"/>
      <c r="L19" s="103"/>
      <c r="M19" s="103"/>
      <c r="N19" s="103"/>
      <c r="O19" s="103"/>
      <c r="P19" s="103"/>
      <c r="Q19" s="103"/>
      <c r="R19" s="103"/>
      <c r="S19" s="114"/>
      <c r="T19" s="114"/>
      <c r="U19" s="114"/>
      <c r="V19" s="114"/>
    </row>
    <row r="20" spans="3:22" ht="18.75">
      <c r="K20" s="74"/>
      <c r="L20" s="74"/>
      <c r="M20" s="74"/>
      <c r="N20" s="74"/>
      <c r="O20" s="74"/>
      <c r="P20" s="74"/>
      <c r="Q20" s="74"/>
      <c r="R20" s="74"/>
    </row>
    <row r="21" spans="3:22" ht="18.75">
      <c r="K21" s="74"/>
      <c r="L21" s="74"/>
      <c r="M21" s="74"/>
      <c r="N21" s="74"/>
      <c r="O21" s="74"/>
      <c r="P21" s="74"/>
      <c r="Q21" s="74"/>
      <c r="R21" s="74"/>
    </row>
    <row r="22" spans="3:22" ht="18.75">
      <c r="K22" s="74"/>
      <c r="L22" s="74"/>
      <c r="M22" s="74"/>
      <c r="N22" s="74"/>
      <c r="O22" s="74"/>
      <c r="P22" s="74"/>
      <c r="Q22" s="74"/>
      <c r="R22" s="74"/>
    </row>
    <row r="23" spans="3:22" ht="18.75">
      <c r="K23" s="74"/>
      <c r="L23" s="74"/>
      <c r="M23" s="74"/>
      <c r="N23" s="74"/>
      <c r="O23" s="74"/>
      <c r="P23" s="74"/>
      <c r="Q23" s="74"/>
      <c r="R23" s="74"/>
    </row>
    <row r="24" spans="3:22" ht="18">
      <c r="K24" s="109"/>
      <c r="L24" s="109"/>
      <c r="M24" s="109"/>
      <c r="N24" s="109"/>
      <c r="O24" s="109"/>
      <c r="P24" s="109"/>
      <c r="Q24" s="109"/>
      <c r="R24" s="109"/>
    </row>
    <row r="25" spans="3:22" ht="18">
      <c r="K25" s="109"/>
      <c r="L25" s="109"/>
      <c r="M25" s="109"/>
      <c r="N25" s="109"/>
      <c r="O25" s="109"/>
      <c r="P25" s="109"/>
      <c r="Q25" s="109"/>
      <c r="R25" s="109"/>
    </row>
    <row r="26" spans="3:22" ht="18">
      <c r="K26" s="109"/>
      <c r="L26" s="109"/>
      <c r="M26" s="109"/>
      <c r="N26" s="109"/>
      <c r="O26" s="109"/>
      <c r="P26" s="109"/>
      <c r="Q26" s="109"/>
      <c r="R26" s="109"/>
    </row>
    <row r="27" spans="3:22" ht="18">
      <c r="K27" s="109"/>
      <c r="L27" s="109"/>
      <c r="M27" s="109"/>
      <c r="N27" s="109"/>
      <c r="O27" s="109"/>
      <c r="P27" s="109"/>
      <c r="Q27" s="109"/>
      <c r="R27" s="109"/>
    </row>
  </sheetData>
  <mergeCells count="7">
    <mergeCell ref="A1:Q1"/>
    <mergeCell ref="A2:R2"/>
    <mergeCell ref="A3:R3"/>
    <mergeCell ref="A5:R5"/>
    <mergeCell ref="A6:A7"/>
    <mergeCell ref="C6:I6"/>
    <mergeCell ref="K6:Q6"/>
  </mergeCells>
  <pageMargins left="0.39" right="0.39" top="0.39" bottom="0.39" header="0" footer="0"/>
  <pageSetup paperSize="9" scale="66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spans="1:25" ht="21.75" customHeight="1">
      <c r="A2" s="135" t="s">
        <v>77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</row>
    <row r="3" spans="1:25" ht="21.75" customHeight="1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</row>
    <row r="4" spans="1:25" ht="7.35" customHeight="1"/>
    <row r="5" spans="1:25" ht="14.45" customHeight="1">
      <c r="A5" s="146" t="s">
        <v>181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</row>
    <row r="6" spans="1:25" ht="7.35" customHeight="1"/>
    <row r="7" spans="1:25" ht="14.45" customHeight="1">
      <c r="E7" s="142" t="s">
        <v>96</v>
      </c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Y7" s="2" t="s">
        <v>97</v>
      </c>
    </row>
    <row r="8" spans="1:25" ht="29.1" customHeight="1">
      <c r="A8" s="2" t="s">
        <v>182</v>
      </c>
      <c r="C8" s="2" t="s">
        <v>183</v>
      </c>
      <c r="E8" s="11" t="s">
        <v>31</v>
      </c>
      <c r="F8" s="3"/>
      <c r="G8" s="11" t="s">
        <v>13</v>
      </c>
      <c r="H8" s="3"/>
      <c r="I8" s="11" t="s">
        <v>30</v>
      </c>
      <c r="J8" s="3"/>
      <c r="K8" s="11" t="s">
        <v>184</v>
      </c>
      <c r="L8" s="3"/>
      <c r="M8" s="11" t="s">
        <v>185</v>
      </c>
      <c r="N8" s="3"/>
      <c r="O8" s="11" t="s">
        <v>186</v>
      </c>
      <c r="P8" s="3"/>
      <c r="Q8" s="11" t="s">
        <v>187</v>
      </c>
      <c r="R8" s="3"/>
      <c r="S8" s="11" t="s">
        <v>188</v>
      </c>
      <c r="T8" s="3"/>
      <c r="U8" s="11" t="s">
        <v>189</v>
      </c>
      <c r="V8" s="3"/>
      <c r="W8" s="11" t="s">
        <v>190</v>
      </c>
      <c r="Y8" s="11" t="s">
        <v>190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29"/>
  <sheetViews>
    <sheetView rightToLeft="1" view="pageBreakPreview" zoomScale="85" zoomScaleNormal="100" zoomScaleSheetLayoutView="85" workbookViewId="0">
      <selection activeCell="A8" sqref="A8:C8"/>
    </sheetView>
  </sheetViews>
  <sheetFormatPr defaultRowHeight="12.75"/>
  <cols>
    <col min="1" max="2" width="2.5703125" customWidth="1"/>
    <col min="3" max="3" width="23.42578125" customWidth="1"/>
    <col min="4" max="4" width="4.42578125" customWidth="1"/>
    <col min="5" max="5" width="1.28515625" customWidth="1"/>
    <col min="6" max="6" width="13.7109375" bestFit="1" customWidth="1"/>
    <col min="7" max="7" width="1.28515625" customWidth="1"/>
    <col min="8" max="8" width="19.42578125" bestFit="1" customWidth="1"/>
    <col min="9" max="9" width="1.28515625" customWidth="1"/>
    <col min="10" max="10" width="19.42578125" bestFit="1" customWidth="1"/>
    <col min="11" max="11" width="1.28515625" customWidth="1"/>
    <col min="12" max="12" width="6.140625" bestFit="1" customWidth="1"/>
    <col min="13" max="13" width="1.28515625" customWidth="1"/>
    <col min="14" max="14" width="14.140625" bestFit="1" customWidth="1"/>
    <col min="15" max="15" width="1.28515625" customWidth="1"/>
    <col min="16" max="16" width="6.140625" bestFit="1" customWidth="1"/>
    <col min="17" max="17" width="1.28515625" customWidth="1"/>
    <col min="18" max="18" width="10.5703125" bestFit="1" customWidth="1"/>
    <col min="19" max="19" width="1.28515625" customWidth="1"/>
    <col min="20" max="20" width="15.140625" bestFit="1" customWidth="1"/>
    <col min="21" max="21" width="1.28515625" customWidth="1"/>
    <col min="22" max="22" width="17.5703125" bestFit="1" customWidth="1"/>
    <col min="23" max="23" width="1.28515625" customWidth="1"/>
    <col min="24" max="24" width="19.42578125" bestFit="1" customWidth="1"/>
    <col min="25" max="25" width="1.28515625" customWidth="1"/>
    <col min="26" max="26" width="19.42578125" bestFit="1" customWidth="1"/>
    <col min="27" max="27" width="1.28515625" customWidth="1"/>
    <col min="28" max="28" width="18.28515625" bestFit="1" customWidth="1"/>
    <col min="29" max="29" width="0.28515625" customWidth="1"/>
    <col min="32" max="32" width="16.42578125" bestFit="1" customWidth="1"/>
  </cols>
  <sheetData>
    <row r="1" spans="1:32" ht="29.1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</row>
    <row r="2" spans="1:32" ht="21.75" customHeight="1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</row>
    <row r="3" spans="1:32" ht="21.75" customHeight="1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</row>
    <row r="4" spans="1:32" ht="26.25" customHeight="1">
      <c r="A4" s="1" t="s">
        <v>3</v>
      </c>
      <c r="B4" s="146" t="s">
        <v>4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</row>
    <row r="5" spans="1:32" ht="26.25" customHeight="1">
      <c r="A5" s="146" t="s">
        <v>5</v>
      </c>
      <c r="B5" s="146"/>
      <c r="C5" s="146" t="s">
        <v>6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</row>
    <row r="6" spans="1:32" ht="26.25" customHeight="1">
      <c r="E6" s="13"/>
      <c r="F6" s="142" t="s">
        <v>7</v>
      </c>
      <c r="G6" s="142"/>
      <c r="H6" s="142"/>
      <c r="I6" s="142"/>
      <c r="J6" s="142"/>
      <c r="K6" s="13"/>
      <c r="L6" s="142" t="s">
        <v>8</v>
      </c>
      <c r="M6" s="142"/>
      <c r="N6" s="142"/>
      <c r="O6" s="142"/>
      <c r="P6" s="142"/>
      <c r="Q6" s="142"/>
      <c r="R6" s="142"/>
      <c r="S6" s="13"/>
      <c r="T6" s="142" t="s">
        <v>9</v>
      </c>
      <c r="U6" s="142"/>
      <c r="V6" s="142"/>
      <c r="W6" s="142"/>
      <c r="X6" s="142"/>
      <c r="Y6" s="142"/>
      <c r="Z6" s="142"/>
      <c r="AA6" s="142"/>
      <c r="AB6" s="142"/>
    </row>
    <row r="7" spans="1:32" ht="26.25" customHeight="1">
      <c r="E7" s="13"/>
      <c r="F7" s="14"/>
      <c r="G7" s="14"/>
      <c r="H7" s="14"/>
      <c r="I7" s="14"/>
      <c r="J7" s="14"/>
      <c r="K7" s="13"/>
      <c r="L7" s="145" t="s">
        <v>10</v>
      </c>
      <c r="M7" s="145"/>
      <c r="N7" s="145"/>
      <c r="O7" s="14"/>
      <c r="P7" s="145" t="s">
        <v>11</v>
      </c>
      <c r="Q7" s="145"/>
      <c r="R7" s="145"/>
      <c r="S7" s="13"/>
      <c r="T7" s="14"/>
      <c r="U7" s="14"/>
      <c r="V7" s="14"/>
      <c r="W7" s="14"/>
      <c r="X7" s="14"/>
      <c r="Y7" s="14"/>
      <c r="Z7" s="14"/>
      <c r="AA7" s="14"/>
      <c r="AB7" s="14"/>
      <c r="AF7" s="116"/>
    </row>
    <row r="8" spans="1:32" ht="26.25" customHeight="1">
      <c r="A8" s="142" t="s">
        <v>12</v>
      </c>
      <c r="B8" s="142"/>
      <c r="C8" s="142"/>
      <c r="E8" s="142" t="s">
        <v>13</v>
      </c>
      <c r="F8" s="142"/>
      <c r="G8" s="13"/>
      <c r="H8" s="2" t="s">
        <v>14</v>
      </c>
      <c r="I8" s="13"/>
      <c r="J8" s="2" t="s">
        <v>15</v>
      </c>
      <c r="K8" s="13"/>
      <c r="L8" s="4" t="s">
        <v>13</v>
      </c>
      <c r="M8" s="14"/>
      <c r="N8" s="4" t="s">
        <v>14</v>
      </c>
      <c r="O8" s="13"/>
      <c r="P8" s="4" t="s">
        <v>13</v>
      </c>
      <c r="Q8" s="14"/>
      <c r="R8" s="4" t="s">
        <v>16</v>
      </c>
      <c r="S8" s="13"/>
      <c r="T8" s="2" t="s">
        <v>13</v>
      </c>
      <c r="U8" s="13"/>
      <c r="V8" s="2" t="s">
        <v>17</v>
      </c>
      <c r="W8" s="13"/>
      <c r="X8" s="2" t="s">
        <v>14</v>
      </c>
      <c r="Y8" s="13"/>
      <c r="Z8" s="2" t="s">
        <v>15</v>
      </c>
      <c r="AA8" s="13"/>
      <c r="AB8" s="2" t="s">
        <v>18</v>
      </c>
      <c r="AF8" s="117">
        <v>3821151238632</v>
      </c>
    </row>
    <row r="9" spans="1:32" ht="26.25" customHeight="1">
      <c r="A9" s="143" t="s">
        <v>19</v>
      </c>
      <c r="B9" s="143"/>
      <c r="C9" s="143"/>
      <c r="E9" s="144">
        <v>8200000000</v>
      </c>
      <c r="F9" s="144"/>
      <c r="G9" s="13"/>
      <c r="H9" s="15">
        <v>3205509980900</v>
      </c>
      <c r="I9" s="13"/>
      <c r="J9" s="15">
        <v>3478402485000</v>
      </c>
      <c r="K9" s="13"/>
      <c r="L9" s="15">
        <v>0</v>
      </c>
      <c r="M9" s="13"/>
      <c r="N9" s="15">
        <v>0</v>
      </c>
      <c r="O9" s="13"/>
      <c r="P9" s="15">
        <v>0</v>
      </c>
      <c r="Q9" s="13"/>
      <c r="R9" s="15">
        <v>0</v>
      </c>
      <c r="S9" s="13"/>
      <c r="T9" s="15">
        <v>8200000000</v>
      </c>
      <c r="U9" s="13"/>
      <c r="V9" s="15">
        <v>461</v>
      </c>
      <c r="W9" s="13"/>
      <c r="X9" s="15">
        <v>3205509980900</v>
      </c>
      <c r="Y9" s="13"/>
      <c r="Z9" s="15">
        <v>3750979054000</v>
      </c>
      <c r="AA9" s="13"/>
      <c r="AB9" s="36">
        <f>Z9/AF8</f>
        <v>0.98163585258742014</v>
      </c>
      <c r="AF9" s="116"/>
    </row>
    <row r="10" spans="1:32" ht="26.25" customHeight="1">
      <c r="A10" s="137" t="s">
        <v>20</v>
      </c>
      <c r="B10" s="137"/>
      <c r="C10" s="137"/>
      <c r="E10" s="138">
        <v>1475169</v>
      </c>
      <c r="F10" s="138"/>
      <c r="G10" s="13"/>
      <c r="H10" s="17">
        <v>6693024691</v>
      </c>
      <c r="I10" s="13"/>
      <c r="J10" s="17">
        <v>9242803674.4572697</v>
      </c>
      <c r="K10" s="13"/>
      <c r="L10" s="17">
        <v>0</v>
      </c>
      <c r="M10" s="13"/>
      <c r="N10" s="17">
        <v>0</v>
      </c>
      <c r="O10" s="13"/>
      <c r="P10" s="17">
        <v>0</v>
      </c>
      <c r="Q10" s="13"/>
      <c r="R10" s="17">
        <v>0</v>
      </c>
      <c r="S10" s="13"/>
      <c r="T10" s="17">
        <v>1475169</v>
      </c>
      <c r="U10" s="13"/>
      <c r="V10" s="17">
        <v>6070.5</v>
      </c>
      <c r="W10" s="13"/>
      <c r="X10" s="17">
        <v>6693024691</v>
      </c>
      <c r="Y10" s="13"/>
      <c r="Z10" s="17">
        <v>8885791160.8059101</v>
      </c>
      <c r="AA10" s="13"/>
      <c r="AB10" s="37">
        <f>Z10/$AF$8</f>
        <v>2.3254225247538456E-3</v>
      </c>
      <c r="AF10" s="116"/>
    </row>
    <row r="11" spans="1:32" ht="26.25" customHeight="1">
      <c r="A11" s="137" t="s">
        <v>21</v>
      </c>
      <c r="B11" s="137"/>
      <c r="C11" s="137"/>
      <c r="E11" s="138">
        <v>15158950</v>
      </c>
      <c r="F11" s="138"/>
      <c r="G11" s="13"/>
      <c r="H11" s="17">
        <v>20152529422</v>
      </c>
      <c r="I11" s="13"/>
      <c r="J11" s="17">
        <v>12481661838.4317</v>
      </c>
      <c r="K11" s="13"/>
      <c r="L11" s="17">
        <v>0</v>
      </c>
      <c r="M11" s="13"/>
      <c r="N11" s="17">
        <v>0</v>
      </c>
      <c r="O11" s="13"/>
      <c r="P11" s="17">
        <v>0</v>
      </c>
      <c r="Q11" s="13"/>
      <c r="R11" s="17">
        <v>0</v>
      </c>
      <c r="S11" s="13"/>
      <c r="T11" s="17">
        <v>15158950</v>
      </c>
      <c r="U11" s="13"/>
      <c r="V11" s="17">
        <v>829.8</v>
      </c>
      <c r="W11" s="13"/>
      <c r="X11" s="17">
        <v>20152529422</v>
      </c>
      <c r="Y11" s="13"/>
      <c r="Z11" s="17">
        <v>12481661838.4317</v>
      </c>
      <c r="AA11" s="13"/>
      <c r="AB11" s="37">
        <f t="shared" ref="AB11:AB15" si="0">Z11/$AF$8</f>
        <v>3.2664663236151381E-3</v>
      </c>
    </row>
    <row r="12" spans="1:32" ht="26.25" customHeight="1">
      <c r="A12" s="137" t="s">
        <v>22</v>
      </c>
      <c r="B12" s="137"/>
      <c r="C12" s="137"/>
      <c r="E12" s="138">
        <v>816000</v>
      </c>
      <c r="F12" s="138"/>
      <c r="G12" s="13"/>
      <c r="H12" s="17">
        <v>10860824778</v>
      </c>
      <c r="I12" s="13"/>
      <c r="J12" s="17">
        <v>8096113507.6800003</v>
      </c>
      <c r="K12" s="13"/>
      <c r="L12" s="17">
        <v>0</v>
      </c>
      <c r="M12" s="13"/>
      <c r="N12" s="17">
        <v>0</v>
      </c>
      <c r="O12" s="13"/>
      <c r="P12" s="17">
        <v>0</v>
      </c>
      <c r="Q12" s="13"/>
      <c r="R12" s="17">
        <v>0</v>
      </c>
      <c r="S12" s="13"/>
      <c r="T12" s="17">
        <v>816000</v>
      </c>
      <c r="U12" s="13"/>
      <c r="V12" s="17">
        <v>10440</v>
      </c>
      <c r="W12" s="13"/>
      <c r="X12" s="17">
        <v>10860824778</v>
      </c>
      <c r="Y12" s="13"/>
      <c r="Z12" s="17">
        <v>8453187820.8000002</v>
      </c>
      <c r="AA12" s="13"/>
      <c r="AB12" s="37">
        <f t="shared" si="0"/>
        <v>2.2122096962135167E-3</v>
      </c>
    </row>
    <row r="13" spans="1:32" ht="26.25" customHeight="1">
      <c r="A13" s="137" t="s">
        <v>23</v>
      </c>
      <c r="B13" s="137"/>
      <c r="C13" s="137"/>
      <c r="E13" s="138">
        <v>257500</v>
      </c>
      <c r="F13" s="138"/>
      <c r="G13" s="13"/>
      <c r="H13" s="17">
        <v>4199053015</v>
      </c>
      <c r="I13" s="13"/>
      <c r="J13" s="17">
        <v>3559758702.3000002</v>
      </c>
      <c r="K13" s="13"/>
      <c r="L13" s="17">
        <v>0</v>
      </c>
      <c r="M13" s="13"/>
      <c r="N13" s="17">
        <v>0</v>
      </c>
      <c r="O13" s="13"/>
      <c r="P13" s="17">
        <v>0</v>
      </c>
      <c r="Q13" s="13"/>
      <c r="R13" s="17">
        <v>0</v>
      </c>
      <c r="S13" s="13"/>
      <c r="T13" s="17">
        <v>257500</v>
      </c>
      <c r="U13" s="13"/>
      <c r="V13" s="17">
        <v>14076</v>
      </c>
      <c r="W13" s="13"/>
      <c r="X13" s="17">
        <v>4199053015</v>
      </c>
      <c r="Y13" s="13"/>
      <c r="Z13" s="17">
        <v>3596552073.9000001</v>
      </c>
      <c r="AA13" s="13"/>
      <c r="AB13" s="37">
        <f t="shared" si="0"/>
        <v>9.4122212110808571E-4</v>
      </c>
    </row>
    <row r="14" spans="1:32" ht="26.25" customHeight="1">
      <c r="A14" s="137" t="s">
        <v>24</v>
      </c>
      <c r="B14" s="137"/>
      <c r="C14" s="137"/>
      <c r="E14" s="138">
        <v>360000</v>
      </c>
      <c r="F14" s="138"/>
      <c r="G14" s="13"/>
      <c r="H14" s="103">
        <v>3562912187</v>
      </c>
      <c r="I14" s="113"/>
      <c r="J14" s="103">
        <v>3157085613.5999999</v>
      </c>
      <c r="K14" s="13"/>
      <c r="L14" s="17">
        <v>0</v>
      </c>
      <c r="M14" s="13"/>
      <c r="N14" s="17">
        <v>0</v>
      </c>
      <c r="O14" s="13"/>
      <c r="P14" s="17">
        <v>0</v>
      </c>
      <c r="Q14" s="13"/>
      <c r="R14" s="17">
        <v>0</v>
      </c>
      <c r="S14" s="13"/>
      <c r="T14" s="17">
        <v>360000</v>
      </c>
      <c r="U14" s="13"/>
      <c r="V14" s="17">
        <v>8838</v>
      </c>
      <c r="W14" s="13"/>
      <c r="X14" s="17">
        <v>3562912187</v>
      </c>
      <c r="Y14" s="13"/>
      <c r="Z14" s="17">
        <v>3157085613.5999999</v>
      </c>
      <c r="AA14" s="13"/>
      <c r="AB14" s="37">
        <f t="shared" si="0"/>
        <v>8.2621320550773584E-4</v>
      </c>
    </row>
    <row r="15" spans="1:32" ht="26.25" customHeight="1">
      <c r="A15" s="139" t="s">
        <v>25</v>
      </c>
      <c r="B15" s="139"/>
      <c r="C15" s="139"/>
      <c r="D15" s="8"/>
      <c r="E15" s="138">
        <v>176250</v>
      </c>
      <c r="F15" s="140"/>
      <c r="G15" s="13"/>
      <c r="H15" s="57">
        <v>1608763603</v>
      </c>
      <c r="I15" s="113"/>
      <c r="J15" s="57">
        <v>1985901022.3387499</v>
      </c>
      <c r="K15" s="13"/>
      <c r="L15" s="19">
        <v>0</v>
      </c>
      <c r="M15" s="13"/>
      <c r="N15" s="19">
        <v>0</v>
      </c>
      <c r="O15" s="13"/>
      <c r="P15" s="19">
        <v>0</v>
      </c>
      <c r="Q15" s="13"/>
      <c r="R15" s="19">
        <v>0</v>
      </c>
      <c r="S15" s="13"/>
      <c r="T15" s="40">
        <v>176250</v>
      </c>
      <c r="U15" s="13"/>
      <c r="V15" s="40">
        <v>11355.3</v>
      </c>
      <c r="W15" s="13"/>
      <c r="X15" s="19">
        <v>1608763603</v>
      </c>
      <c r="Y15" s="13"/>
      <c r="Z15" s="19">
        <v>1985901022.3387499</v>
      </c>
      <c r="AA15" s="13"/>
      <c r="AB15" s="37">
        <f t="shared" si="0"/>
        <v>5.1971275103199449E-4</v>
      </c>
    </row>
    <row r="16" spans="1:32" ht="26.25" customHeight="1" thickBot="1">
      <c r="A16" s="141" t="s">
        <v>26</v>
      </c>
      <c r="B16" s="141"/>
      <c r="C16" s="141"/>
      <c r="D16" s="39"/>
      <c r="E16" s="13"/>
      <c r="F16" s="40"/>
      <c r="G16" s="13"/>
      <c r="H16" s="59">
        <f>SUM(H9:H15)</f>
        <v>3252587088596</v>
      </c>
      <c r="I16" s="113"/>
      <c r="J16" s="59">
        <f>SUM(J9:J15)</f>
        <v>3516925809358.8076</v>
      </c>
      <c r="K16" s="13"/>
      <c r="L16" s="21">
        <f>SUM(L9:L15)</f>
        <v>0</v>
      </c>
      <c r="M16" s="13"/>
      <c r="N16" s="21">
        <f>SUM(N9:N15)</f>
        <v>0</v>
      </c>
      <c r="O16" s="13"/>
      <c r="P16" s="21">
        <f>SUM(P9:P15)</f>
        <v>0</v>
      </c>
      <c r="Q16" s="13"/>
      <c r="R16" s="21">
        <f>SUM(R9:R15)</f>
        <v>0</v>
      </c>
      <c r="S16" s="13"/>
      <c r="T16" s="40"/>
      <c r="U16" s="13"/>
      <c r="V16" s="40"/>
      <c r="W16" s="13"/>
      <c r="X16" s="21">
        <f>SUM(X9:X15)</f>
        <v>3252587088596</v>
      </c>
      <c r="Y16" s="13"/>
      <c r="Z16" s="21">
        <f>SUM(Z9:Z15)</f>
        <v>3789539233529.8765</v>
      </c>
      <c r="AA16" s="13"/>
      <c r="AB16" s="38">
        <f>SUM(AB9:AB15)</f>
        <v>0.99172709920965041</v>
      </c>
    </row>
    <row r="17" spans="8:24" ht="13.5" thickTop="1">
      <c r="H17" s="114"/>
      <c r="I17" s="114"/>
      <c r="J17" s="114"/>
      <c r="T17" s="41"/>
    </row>
    <row r="18" spans="8:24">
      <c r="H18" s="114"/>
      <c r="I18" s="114"/>
      <c r="J18" s="115"/>
    </row>
    <row r="19" spans="8:24">
      <c r="H19" s="114"/>
      <c r="I19" s="114"/>
      <c r="J19" s="115"/>
      <c r="X19" s="35"/>
    </row>
    <row r="20" spans="8:24">
      <c r="H20" s="114"/>
      <c r="I20" s="114"/>
      <c r="J20" s="114"/>
    </row>
    <row r="21" spans="8:24">
      <c r="H21" s="114"/>
      <c r="I21" s="114"/>
      <c r="J21" s="114"/>
    </row>
    <row r="22" spans="8:24">
      <c r="H22" s="114"/>
      <c r="I22" s="114"/>
      <c r="J22" s="114"/>
    </row>
    <row r="23" spans="8:24">
      <c r="H23" s="114"/>
      <c r="I23" s="114"/>
      <c r="J23" s="114"/>
    </row>
    <row r="24" spans="8:24">
      <c r="H24" s="114"/>
      <c r="I24" s="114"/>
      <c r="J24" s="114"/>
    </row>
    <row r="25" spans="8:24">
      <c r="H25" s="114"/>
      <c r="I25" s="114"/>
      <c r="J25" s="114"/>
    </row>
    <row r="26" spans="8:24">
      <c r="H26" s="114"/>
      <c r="I26" s="114"/>
      <c r="J26" s="114"/>
    </row>
    <row r="27" spans="8:24">
      <c r="H27" s="114"/>
      <c r="I27" s="114"/>
      <c r="J27" s="114"/>
    </row>
    <row r="28" spans="8:24">
      <c r="H28" s="114"/>
      <c r="I28" s="114"/>
      <c r="J28" s="114"/>
    </row>
    <row r="29" spans="8:24">
      <c r="H29" s="114"/>
      <c r="I29" s="114"/>
      <c r="J29" s="114"/>
    </row>
  </sheetData>
  <mergeCells count="2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</mergeCells>
  <pageMargins left="0.39" right="0.39" top="0.39" bottom="0.39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1"/>
  <sheetViews>
    <sheetView rightToLeft="1" workbookViewId="0">
      <selection activeCell="A4" sqref="A4:XFD15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</row>
    <row r="2" spans="1:49" ht="21.75" customHeight="1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</row>
    <row r="3" spans="1:49" ht="21.75" customHeight="1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</row>
    <row r="4" spans="1:49" ht="14.45" customHeight="1"/>
    <row r="5" spans="1:49" ht="14.45" customHeight="1">
      <c r="A5" s="146" t="s">
        <v>27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</row>
    <row r="6" spans="1:49" ht="14.45" customHeight="1">
      <c r="I6" s="142" t="s">
        <v>7</v>
      </c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C6" s="142" t="s">
        <v>9</v>
      </c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142" t="s">
        <v>28</v>
      </c>
      <c r="B8" s="142"/>
      <c r="C8" s="142"/>
      <c r="D8" s="142"/>
      <c r="E8" s="142"/>
      <c r="F8" s="142"/>
      <c r="G8" s="142"/>
      <c r="I8" s="142" t="s">
        <v>29</v>
      </c>
      <c r="J8" s="142"/>
      <c r="K8" s="142"/>
      <c r="M8" s="142" t="s">
        <v>30</v>
      </c>
      <c r="N8" s="142"/>
      <c r="O8" s="142"/>
      <c r="Q8" s="142" t="s">
        <v>31</v>
      </c>
      <c r="R8" s="142"/>
      <c r="S8" s="142"/>
      <c r="T8" s="142"/>
      <c r="U8" s="142"/>
      <c r="W8" s="142" t="s">
        <v>32</v>
      </c>
      <c r="X8" s="142"/>
      <c r="Y8" s="142"/>
      <c r="Z8" s="142"/>
      <c r="AA8" s="142"/>
      <c r="AC8" s="142" t="s">
        <v>29</v>
      </c>
      <c r="AD8" s="142"/>
      <c r="AE8" s="142"/>
      <c r="AF8" s="142"/>
      <c r="AG8" s="142"/>
      <c r="AI8" s="142" t="s">
        <v>30</v>
      </c>
      <c r="AJ8" s="142"/>
      <c r="AK8" s="142"/>
      <c r="AM8" s="142" t="s">
        <v>31</v>
      </c>
      <c r="AN8" s="142"/>
      <c r="AO8" s="142"/>
      <c r="AQ8" s="142" t="s">
        <v>32</v>
      </c>
      <c r="AR8" s="142"/>
      <c r="AS8" s="142"/>
    </row>
    <row r="9" spans="1:49" ht="14.45" customHeight="1">
      <c r="A9" s="146" t="s">
        <v>33</v>
      </c>
      <c r="B9" s="147"/>
      <c r="C9" s="147"/>
      <c r="D9" s="147"/>
      <c r="E9" s="147"/>
      <c r="F9" s="147"/>
      <c r="G9" s="147"/>
      <c r="H9" s="146"/>
      <c r="I9" s="147"/>
      <c r="J9" s="147"/>
      <c r="K9" s="147"/>
      <c r="L9" s="146"/>
      <c r="M9" s="147"/>
      <c r="N9" s="147"/>
      <c r="O9" s="147"/>
      <c r="P9" s="146"/>
      <c r="Q9" s="147"/>
      <c r="R9" s="147"/>
      <c r="S9" s="147"/>
      <c r="T9" s="147"/>
      <c r="U9" s="147"/>
      <c r="V9" s="146"/>
      <c r="W9" s="147"/>
      <c r="X9" s="147"/>
      <c r="Y9" s="147"/>
      <c r="Z9" s="147"/>
      <c r="AA9" s="147"/>
      <c r="AB9" s="146"/>
      <c r="AC9" s="147"/>
      <c r="AD9" s="147"/>
      <c r="AE9" s="147"/>
      <c r="AF9" s="147"/>
      <c r="AG9" s="147"/>
      <c r="AH9" s="146"/>
      <c r="AI9" s="147"/>
      <c r="AJ9" s="147"/>
      <c r="AK9" s="147"/>
      <c r="AL9" s="146"/>
      <c r="AM9" s="147"/>
      <c r="AN9" s="147"/>
      <c r="AO9" s="147"/>
      <c r="AP9" s="146"/>
      <c r="AQ9" s="147"/>
      <c r="AR9" s="147"/>
      <c r="AS9" s="147"/>
      <c r="AT9" s="146"/>
      <c r="AU9" s="146"/>
      <c r="AV9" s="146"/>
      <c r="AW9" s="146"/>
    </row>
    <row r="10" spans="1:49" ht="14.45" customHeight="1">
      <c r="C10" s="142" t="s">
        <v>7</v>
      </c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Y10" s="142" t="s">
        <v>9</v>
      </c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</row>
    <row r="11" spans="1:49" ht="14.45" customHeight="1">
      <c r="A11" s="2" t="s">
        <v>28</v>
      </c>
      <c r="C11" s="4" t="s">
        <v>34</v>
      </c>
      <c r="D11" s="3"/>
      <c r="E11" s="4" t="s">
        <v>35</v>
      </c>
      <c r="F11" s="3"/>
      <c r="G11" s="145" t="s">
        <v>36</v>
      </c>
      <c r="H11" s="145"/>
      <c r="I11" s="145"/>
      <c r="J11" s="3"/>
      <c r="K11" s="145" t="s">
        <v>37</v>
      </c>
      <c r="L11" s="145"/>
      <c r="M11" s="145"/>
      <c r="N11" s="3"/>
      <c r="O11" s="145" t="s">
        <v>30</v>
      </c>
      <c r="P11" s="145"/>
      <c r="Q11" s="145"/>
      <c r="R11" s="3"/>
      <c r="S11" s="145" t="s">
        <v>31</v>
      </c>
      <c r="T11" s="145"/>
      <c r="U11" s="145"/>
      <c r="V11" s="145"/>
      <c r="W11" s="145"/>
      <c r="Y11" s="145" t="s">
        <v>34</v>
      </c>
      <c r="Z11" s="145"/>
      <c r="AA11" s="145"/>
      <c r="AB11" s="145"/>
      <c r="AC11" s="145"/>
      <c r="AD11" s="3"/>
      <c r="AE11" s="145" t="s">
        <v>35</v>
      </c>
      <c r="AF11" s="145"/>
      <c r="AG11" s="145"/>
      <c r="AH11" s="145"/>
      <c r="AI11" s="145"/>
      <c r="AJ11" s="3"/>
      <c r="AK11" s="145" t="s">
        <v>36</v>
      </c>
      <c r="AL11" s="145"/>
      <c r="AM11" s="145"/>
      <c r="AN11" s="3"/>
      <c r="AO11" s="145" t="s">
        <v>37</v>
      </c>
      <c r="AP11" s="145"/>
      <c r="AQ11" s="145"/>
      <c r="AR11" s="3"/>
      <c r="AS11" s="145" t="s">
        <v>30</v>
      </c>
      <c r="AT11" s="145"/>
      <c r="AU11" s="3"/>
      <c r="AV11" s="4" t="s">
        <v>31</v>
      </c>
    </row>
    <row r="12" spans="1:49" ht="14.45" customHeight="1">
      <c r="A12" s="146" t="s">
        <v>38</v>
      </c>
      <c r="B12" s="146"/>
      <c r="C12" s="147"/>
      <c r="D12" s="146"/>
      <c r="E12" s="147"/>
      <c r="F12" s="146"/>
      <c r="G12" s="147"/>
      <c r="H12" s="147"/>
      <c r="I12" s="147"/>
      <c r="J12" s="146"/>
      <c r="K12" s="147"/>
      <c r="L12" s="147"/>
      <c r="M12" s="147"/>
      <c r="N12" s="146"/>
      <c r="O12" s="147"/>
      <c r="P12" s="147"/>
      <c r="Q12" s="147"/>
      <c r="R12" s="146"/>
      <c r="S12" s="147"/>
      <c r="T12" s="147"/>
      <c r="U12" s="147"/>
      <c r="V12" s="147"/>
      <c r="W12" s="147"/>
      <c r="X12" s="146"/>
      <c r="Y12" s="147"/>
      <c r="Z12" s="147"/>
      <c r="AA12" s="147"/>
      <c r="AB12" s="147"/>
      <c r="AC12" s="147"/>
      <c r="AD12" s="146"/>
      <c r="AE12" s="147"/>
      <c r="AF12" s="147"/>
      <c r="AG12" s="147"/>
      <c r="AH12" s="147"/>
      <c r="AI12" s="147"/>
      <c r="AJ12" s="146"/>
      <c r="AK12" s="147"/>
      <c r="AL12" s="147"/>
      <c r="AM12" s="147"/>
      <c r="AN12" s="146"/>
      <c r="AO12" s="147"/>
      <c r="AP12" s="147"/>
      <c r="AQ12" s="147"/>
      <c r="AR12" s="146"/>
      <c r="AS12" s="147"/>
      <c r="AT12" s="147"/>
      <c r="AU12" s="146"/>
      <c r="AV12" s="147"/>
      <c r="AW12" s="146"/>
    </row>
    <row r="13" spans="1:49" ht="14.45" customHeight="1">
      <c r="C13" s="142" t="s">
        <v>7</v>
      </c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O13" s="142" t="s">
        <v>9</v>
      </c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</row>
    <row r="14" spans="1:49" ht="14.45" customHeight="1">
      <c r="A14" s="2" t="s">
        <v>28</v>
      </c>
      <c r="C14" s="4" t="s">
        <v>35</v>
      </c>
      <c r="D14" s="3"/>
      <c r="E14" s="4" t="s">
        <v>37</v>
      </c>
      <c r="F14" s="3"/>
      <c r="G14" s="145" t="s">
        <v>30</v>
      </c>
      <c r="H14" s="145"/>
      <c r="I14" s="145"/>
      <c r="J14" s="3"/>
      <c r="K14" s="145" t="s">
        <v>31</v>
      </c>
      <c r="L14" s="145"/>
      <c r="M14" s="145"/>
      <c r="O14" s="145" t="s">
        <v>35</v>
      </c>
      <c r="P14" s="145"/>
      <c r="Q14" s="145"/>
      <c r="R14" s="145"/>
      <c r="S14" s="145"/>
      <c r="T14" s="3"/>
      <c r="U14" s="145" t="s">
        <v>37</v>
      </c>
      <c r="V14" s="145"/>
      <c r="W14" s="145"/>
      <c r="X14" s="145"/>
      <c r="Y14" s="145"/>
      <c r="Z14" s="3"/>
      <c r="AA14" s="145" t="s">
        <v>30</v>
      </c>
      <c r="AB14" s="145"/>
      <c r="AC14" s="145"/>
      <c r="AD14" s="145"/>
      <c r="AE14" s="145"/>
      <c r="AF14" s="3"/>
      <c r="AG14" s="145" t="s">
        <v>31</v>
      </c>
      <c r="AH14" s="145"/>
      <c r="AI14" s="145"/>
    </row>
    <row r="15" spans="1:49" ht="21.75" customHeight="1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</row>
    <row r="2" spans="1:27" ht="21.75" customHeight="1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</row>
    <row r="3" spans="1:27" ht="21.75" customHeight="1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</row>
    <row r="4" spans="1:27" ht="14.45" customHeight="1"/>
    <row r="5" spans="1:27" ht="14.45" customHeight="1">
      <c r="A5" s="1" t="s">
        <v>39</v>
      </c>
      <c r="B5" s="146" t="s">
        <v>40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</row>
    <row r="6" spans="1:27" ht="14.45" customHeight="1">
      <c r="E6" s="142" t="s">
        <v>7</v>
      </c>
      <c r="F6" s="142"/>
      <c r="G6" s="142"/>
      <c r="H6" s="142"/>
      <c r="I6" s="142"/>
      <c r="K6" s="142" t="s">
        <v>8</v>
      </c>
      <c r="L6" s="142"/>
      <c r="M6" s="142"/>
      <c r="N6" s="142"/>
      <c r="O6" s="142"/>
      <c r="P6" s="142"/>
      <c r="Q6" s="142"/>
      <c r="S6" s="142" t="s">
        <v>9</v>
      </c>
      <c r="T6" s="142"/>
      <c r="U6" s="142"/>
      <c r="V6" s="142"/>
      <c r="W6" s="142"/>
      <c r="X6" s="142"/>
      <c r="Y6" s="142"/>
      <c r="Z6" s="142"/>
      <c r="AA6" s="142"/>
    </row>
    <row r="7" spans="1:27" ht="14.45" customHeight="1">
      <c r="E7" s="3"/>
      <c r="F7" s="3"/>
      <c r="G7" s="3"/>
      <c r="H7" s="3"/>
      <c r="I7" s="3"/>
      <c r="K7" s="145" t="s">
        <v>41</v>
      </c>
      <c r="L7" s="145"/>
      <c r="M7" s="145"/>
      <c r="N7" s="3"/>
      <c r="O7" s="145" t="s">
        <v>42</v>
      </c>
      <c r="P7" s="145"/>
      <c r="Q7" s="145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142" t="s">
        <v>43</v>
      </c>
      <c r="B8" s="142"/>
      <c r="D8" s="142" t="s">
        <v>44</v>
      </c>
      <c r="E8" s="142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45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</row>
    <row r="2" spans="1:38" ht="21.75" customHeight="1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</row>
    <row r="3" spans="1:38" ht="21.75" customHeight="1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</row>
    <row r="4" spans="1:38" ht="14.45" customHeight="1"/>
    <row r="5" spans="1:38" ht="14.45" customHeight="1">
      <c r="A5" s="1" t="s">
        <v>46</v>
      </c>
      <c r="B5" s="146" t="s">
        <v>47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</row>
    <row r="6" spans="1:38" ht="14.45" customHeight="1">
      <c r="A6" s="142" t="s">
        <v>48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 t="s">
        <v>7</v>
      </c>
      <c r="Q6" s="142"/>
      <c r="R6" s="142"/>
      <c r="S6" s="142"/>
      <c r="T6" s="142"/>
      <c r="V6" s="142" t="s">
        <v>8</v>
      </c>
      <c r="W6" s="142"/>
      <c r="X6" s="142"/>
      <c r="Y6" s="142"/>
      <c r="Z6" s="142"/>
      <c r="AA6" s="142"/>
      <c r="AB6" s="142"/>
      <c r="AD6" s="142" t="s">
        <v>9</v>
      </c>
      <c r="AE6" s="142"/>
      <c r="AF6" s="142"/>
      <c r="AG6" s="142"/>
      <c r="AH6" s="142"/>
      <c r="AI6" s="142"/>
      <c r="AJ6" s="142"/>
      <c r="AK6" s="142"/>
      <c r="AL6" s="142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45" t="s">
        <v>10</v>
      </c>
      <c r="W7" s="145"/>
      <c r="X7" s="145"/>
      <c r="Y7" s="3"/>
      <c r="Z7" s="145" t="s">
        <v>11</v>
      </c>
      <c r="AA7" s="145"/>
      <c r="AB7" s="145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142" t="s">
        <v>49</v>
      </c>
      <c r="B8" s="142"/>
      <c r="D8" s="2" t="s">
        <v>50</v>
      </c>
      <c r="F8" s="2" t="s">
        <v>51</v>
      </c>
      <c r="H8" s="2" t="s">
        <v>52</v>
      </c>
      <c r="J8" s="2" t="s">
        <v>53</v>
      </c>
      <c r="L8" s="2" t="s">
        <v>54</v>
      </c>
      <c r="N8" s="2" t="s">
        <v>32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8"/>
  <sheetViews>
    <sheetView rightToLeft="1" view="pageBreakPreview" zoomScaleNormal="100" zoomScaleSheetLayoutView="100" workbookViewId="0">
      <selection activeCell="A10" sqref="A10"/>
    </sheetView>
  </sheetViews>
  <sheetFormatPr defaultRowHeight="12.75"/>
  <cols>
    <col min="1" max="1" width="27.28515625" bestFit="1" customWidth="1"/>
    <col min="2" max="2" width="1.28515625" customWidth="1"/>
    <col min="3" max="3" width="11" bestFit="1" customWidth="1"/>
    <col min="4" max="4" width="1.28515625" customWidth="1"/>
    <col min="5" max="5" width="10.7109375" bestFit="1" customWidth="1"/>
    <col min="6" max="6" width="1.28515625" customWidth="1"/>
    <col min="7" max="7" width="15" bestFit="1" customWidth="1"/>
    <col min="8" max="8" width="1.28515625" customWidth="1"/>
    <col min="9" max="9" width="11" bestFit="1" customWidth="1"/>
    <col min="10" max="10" width="1.28515625" customWidth="1"/>
    <col min="11" max="11" width="25.42578125" bestFit="1" customWidth="1"/>
    <col min="12" max="12" width="1.28515625" customWidth="1"/>
    <col min="13" max="13" width="10.140625" bestFit="1" customWidth="1"/>
    <col min="14" max="14" width="26.28515625" customWidth="1"/>
  </cols>
  <sheetData>
    <row r="1" spans="1:13" ht="29.1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ht="21.75" customHeight="1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3" ht="21.75" customHeight="1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ht="21.7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21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34.5" customHeight="1">
      <c r="A6" s="146" t="s">
        <v>55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</row>
    <row r="7" spans="1:13" ht="34.5" customHeight="1">
      <c r="A7" s="146" t="s">
        <v>56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</row>
    <row r="9" spans="1:13" ht="21">
      <c r="A9" s="13"/>
      <c r="B9" s="13"/>
      <c r="C9" s="142" t="s">
        <v>9</v>
      </c>
      <c r="D9" s="142"/>
      <c r="E9" s="142"/>
      <c r="F9" s="142"/>
      <c r="G9" s="142"/>
      <c r="H9" s="142"/>
      <c r="I9" s="142"/>
      <c r="J9" s="142"/>
      <c r="K9" s="142"/>
      <c r="L9" s="142"/>
      <c r="M9" s="142"/>
    </row>
    <row r="10" spans="1:13" ht="21">
      <c r="A10" s="53" t="s">
        <v>57</v>
      </c>
      <c r="B10" s="13"/>
      <c r="C10" s="55" t="s">
        <v>13</v>
      </c>
      <c r="D10" s="14"/>
      <c r="E10" s="55" t="s">
        <v>58</v>
      </c>
      <c r="F10" s="14"/>
      <c r="G10" s="55" t="s">
        <v>59</v>
      </c>
      <c r="H10" s="14"/>
      <c r="I10" s="55" t="s">
        <v>60</v>
      </c>
      <c r="J10" s="14"/>
      <c r="K10" s="55" t="s">
        <v>61</v>
      </c>
      <c r="L10" s="14"/>
      <c r="M10" s="55" t="s">
        <v>62</v>
      </c>
    </row>
    <row r="11" spans="1:13" ht="18.75">
      <c r="A11" s="31" t="s">
        <v>21</v>
      </c>
      <c r="B11" s="13"/>
      <c r="C11" s="106">
        <v>15158950</v>
      </c>
      <c r="D11" s="113"/>
      <c r="E11" s="106">
        <v>922</v>
      </c>
      <c r="F11" s="113"/>
      <c r="G11" s="106">
        <f>E11*0.9</f>
        <v>829.80000000000007</v>
      </c>
      <c r="H11" s="113"/>
      <c r="I11" s="60">
        <v>-0.1</v>
      </c>
      <c r="J11" s="13"/>
      <c r="K11" s="54">
        <v>12578896710</v>
      </c>
      <c r="L11" s="13"/>
      <c r="M11" s="31" t="s">
        <v>63</v>
      </c>
    </row>
    <row r="12" spans="1:13" ht="18.75">
      <c r="A12" s="32" t="s">
        <v>22</v>
      </c>
      <c r="B12" s="13"/>
      <c r="C12" s="103">
        <v>816000</v>
      </c>
      <c r="D12" s="113"/>
      <c r="E12" s="103">
        <v>11600</v>
      </c>
      <c r="F12" s="113"/>
      <c r="G12" s="103">
        <v>10440</v>
      </c>
      <c r="H12" s="113"/>
      <c r="I12" s="62">
        <v>-0.1</v>
      </c>
      <c r="J12" s="13"/>
      <c r="K12" s="50">
        <v>8519040000</v>
      </c>
      <c r="L12" s="13"/>
      <c r="M12" s="32" t="s">
        <v>63</v>
      </c>
    </row>
    <row r="13" spans="1:13" ht="18.75">
      <c r="A13" s="32" t="s">
        <v>24</v>
      </c>
      <c r="B13" s="13"/>
      <c r="C13" s="103">
        <v>360000</v>
      </c>
      <c r="D13" s="113"/>
      <c r="E13" s="103">
        <v>9820</v>
      </c>
      <c r="F13" s="113"/>
      <c r="G13" s="103">
        <v>8838</v>
      </c>
      <c r="H13" s="113"/>
      <c r="I13" s="62">
        <v>-0.1</v>
      </c>
      <c r="J13" s="13"/>
      <c r="K13" s="50">
        <v>3181680000</v>
      </c>
      <c r="L13" s="13"/>
      <c r="M13" s="32" t="s">
        <v>63</v>
      </c>
    </row>
    <row r="14" spans="1:13" ht="18.75">
      <c r="A14" s="32" t="s">
        <v>20</v>
      </c>
      <c r="B14" s="13"/>
      <c r="C14" s="103">
        <v>1475169</v>
      </c>
      <c r="D14" s="113"/>
      <c r="E14" s="103">
        <v>6745</v>
      </c>
      <c r="F14" s="113"/>
      <c r="G14" s="103">
        <v>6071</v>
      </c>
      <c r="H14" s="113"/>
      <c r="I14" s="62">
        <v>-0.1</v>
      </c>
      <c r="J14" s="13"/>
      <c r="K14" s="50">
        <v>8955013414.5</v>
      </c>
      <c r="L14" s="13"/>
      <c r="M14" s="32" t="s">
        <v>63</v>
      </c>
    </row>
    <row r="15" spans="1:13" ht="18.75">
      <c r="A15" s="32" t="s">
        <v>23</v>
      </c>
      <c r="B15" s="13"/>
      <c r="C15" s="103">
        <v>257500</v>
      </c>
      <c r="D15" s="113"/>
      <c r="E15" s="103">
        <v>15640</v>
      </c>
      <c r="F15" s="113"/>
      <c r="G15" s="103">
        <v>14076</v>
      </c>
      <c r="H15" s="113"/>
      <c r="I15" s="62">
        <v>-0.1</v>
      </c>
      <c r="J15" s="13"/>
      <c r="K15" s="50">
        <v>3624570000</v>
      </c>
      <c r="L15" s="13"/>
      <c r="M15" s="32" t="s">
        <v>63</v>
      </c>
    </row>
    <row r="16" spans="1:13" ht="18.75">
      <c r="A16" s="102" t="s">
        <v>25</v>
      </c>
      <c r="B16" s="13"/>
      <c r="C16" s="57">
        <v>176250</v>
      </c>
      <c r="D16" s="113"/>
      <c r="E16" s="104">
        <v>12617</v>
      </c>
      <c r="F16" s="113"/>
      <c r="G16" s="104">
        <v>11355</v>
      </c>
      <c r="H16" s="113"/>
      <c r="I16" s="62">
        <v>-0.1</v>
      </c>
      <c r="J16" s="13"/>
      <c r="K16" s="57">
        <v>2001371625</v>
      </c>
      <c r="L16" s="13"/>
      <c r="M16" s="102" t="s">
        <v>63</v>
      </c>
    </row>
    <row r="17" spans="1:13" ht="21.75" thickBot="1">
      <c r="A17" s="52" t="s">
        <v>26</v>
      </c>
      <c r="B17" s="13"/>
      <c r="C17" s="59">
        <f>SUM(C11:C16)</f>
        <v>18243869</v>
      </c>
      <c r="D17" s="113"/>
      <c r="E17" s="104"/>
      <c r="F17" s="113"/>
      <c r="G17" s="104"/>
      <c r="H17" s="113"/>
      <c r="J17" s="13"/>
      <c r="K17" s="59">
        <f>SUM(K11:K16)</f>
        <v>38860571749.5</v>
      </c>
      <c r="L17" s="13"/>
      <c r="M17" s="59"/>
    </row>
    <row r="18" spans="1:13">
      <c r="C18" s="25"/>
      <c r="D18" s="25"/>
      <c r="E18" s="25"/>
      <c r="F18" s="25"/>
      <c r="G18" s="25"/>
      <c r="H18" s="25"/>
      <c r="J18" s="25"/>
      <c r="K18" s="25"/>
      <c r="L18" s="25"/>
      <c r="M18" s="25"/>
    </row>
  </sheetData>
  <mergeCells count="6">
    <mergeCell ref="C9:M9"/>
    <mergeCell ref="A1:M1"/>
    <mergeCell ref="A2:M2"/>
    <mergeCell ref="A3:M3"/>
    <mergeCell ref="A6:M6"/>
    <mergeCell ref="A7:M7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E610C-889A-4DEA-AB25-E8DF782ECBBB}">
  <sheetPr>
    <pageSetUpPr fitToPage="1"/>
  </sheetPr>
  <dimension ref="A1:Q16"/>
  <sheetViews>
    <sheetView rightToLeft="1" view="pageBreakPreview" zoomScale="145" zoomScaleNormal="115" zoomScaleSheetLayoutView="145" workbookViewId="0">
      <selection activeCell="A11" sqref="A11:B11"/>
    </sheetView>
  </sheetViews>
  <sheetFormatPr defaultRowHeight="12.75"/>
  <cols>
    <col min="1" max="1" width="6.140625" style="42" bestFit="1" customWidth="1"/>
    <col min="2" max="2" width="28.28515625" style="42" customWidth="1"/>
    <col min="3" max="3" width="1.28515625" style="42" customWidth="1"/>
    <col min="4" max="4" width="13.85546875" style="42" bestFit="1" customWidth="1"/>
    <col min="5" max="5" width="1.28515625" style="42" customWidth="1"/>
    <col min="6" max="6" width="13.85546875" style="42" bestFit="1" customWidth="1"/>
    <col min="7" max="7" width="1.28515625" style="42" customWidth="1"/>
    <col min="8" max="8" width="8.28515625" style="42" bestFit="1" customWidth="1"/>
    <col min="9" max="9" width="1.28515625" style="42" customWidth="1"/>
    <col min="10" max="10" width="13.7109375" style="42" bestFit="1" customWidth="1"/>
    <col min="11" max="11" width="1.28515625" style="42" customWidth="1"/>
    <col min="12" max="12" width="18.28515625" style="42" bestFit="1" customWidth="1"/>
    <col min="13" max="13" width="0.28515625" style="42" customWidth="1"/>
    <col min="14" max="15" width="9.140625" style="42"/>
    <col min="16" max="16" width="19.140625" style="42" bestFit="1" customWidth="1"/>
    <col min="17" max="16384" width="9.140625" style="42"/>
  </cols>
  <sheetData>
    <row r="1" spans="1:17" ht="29.1" customHeight="1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7" ht="21.75" customHeight="1">
      <c r="A2" s="150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7" ht="21.75" customHeight="1">
      <c r="A3" s="150" t="s">
        <v>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1:17" ht="14.45" customHeight="1"/>
    <row r="5" spans="1:17" ht="14.45" customHeight="1"/>
    <row r="6" spans="1:17" ht="14.45" customHeight="1"/>
    <row r="7" spans="1:17" ht="14.45" customHeight="1"/>
    <row r="8" spans="1:17" ht="14.45" customHeight="1">
      <c r="A8" s="43" t="s">
        <v>39</v>
      </c>
      <c r="B8" s="151" t="s">
        <v>65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</row>
    <row r="9" spans="1:17" ht="14.45" customHeight="1">
      <c r="D9" s="44" t="s">
        <v>7</v>
      </c>
      <c r="F9" s="152" t="s">
        <v>8</v>
      </c>
      <c r="G9" s="152"/>
      <c r="H9" s="152"/>
      <c r="J9" s="44" t="s">
        <v>9</v>
      </c>
      <c r="O9" s="118"/>
      <c r="P9" s="118"/>
      <c r="Q9" s="118"/>
    </row>
    <row r="10" spans="1:17" ht="14.45" customHeight="1">
      <c r="D10" s="45"/>
      <c r="F10" s="45"/>
      <c r="G10" s="45"/>
      <c r="H10" s="45"/>
      <c r="J10" s="45"/>
      <c r="O10" s="118"/>
      <c r="P10" s="118"/>
      <c r="Q10" s="118"/>
    </row>
    <row r="11" spans="1:17" ht="19.5" customHeight="1">
      <c r="A11" s="152" t="s">
        <v>66</v>
      </c>
      <c r="B11" s="152"/>
      <c r="D11" s="44" t="s">
        <v>67</v>
      </c>
      <c r="F11" s="44" t="s">
        <v>68</v>
      </c>
      <c r="H11" s="44" t="s">
        <v>69</v>
      </c>
      <c r="J11" s="44" t="s">
        <v>67</v>
      </c>
      <c r="L11" s="44" t="s">
        <v>18</v>
      </c>
      <c r="O11" s="118"/>
      <c r="P11" s="119">
        <f>سهام!AF8</f>
        <v>3821151238632</v>
      </c>
      <c r="Q11" s="118"/>
    </row>
    <row r="12" spans="1:17" ht="21.75" customHeight="1" thickBot="1">
      <c r="A12" s="148" t="s">
        <v>194</v>
      </c>
      <c r="B12" s="148"/>
      <c r="D12" s="46">
        <v>2805871814</v>
      </c>
      <c r="E12" s="47"/>
      <c r="F12" s="21">
        <v>39805317</v>
      </c>
      <c r="G12" s="13"/>
      <c r="H12" s="21">
        <v>750000</v>
      </c>
      <c r="I12" s="47"/>
      <c r="J12" s="46">
        <v>2844927131</v>
      </c>
      <c r="K12" s="47"/>
      <c r="L12" s="64">
        <f>J12/P11</f>
        <v>7.4452094495440718E-4</v>
      </c>
      <c r="O12" s="118"/>
      <c r="P12" s="118">
        <f>J12/P11</f>
        <v>7.4452094495440718E-4</v>
      </c>
      <c r="Q12" s="118"/>
    </row>
    <row r="13" spans="1:17" ht="21.75" customHeight="1" thickTop="1" thickBot="1">
      <c r="A13" s="149" t="s">
        <v>26</v>
      </c>
      <c r="B13" s="149"/>
      <c r="D13" s="48">
        <f>SUM(D12:D12)</f>
        <v>2805871814</v>
      </c>
      <c r="E13" s="47"/>
      <c r="F13" s="48">
        <f>SUM(F12:F12)</f>
        <v>39805317</v>
      </c>
      <c r="G13" s="13"/>
      <c r="H13" s="48">
        <f>SUM(H12:H12)</f>
        <v>750000</v>
      </c>
      <c r="I13" s="47"/>
      <c r="J13" s="48">
        <f>SUM(J12:J12)</f>
        <v>2844927131</v>
      </c>
      <c r="K13" s="47"/>
      <c r="L13" s="65">
        <f>SUM(L12)</f>
        <v>7.4452094495440718E-4</v>
      </c>
      <c r="O13" s="118"/>
      <c r="P13" s="118"/>
      <c r="Q13" s="118"/>
    </row>
    <row r="14" spans="1:17">
      <c r="O14" s="118"/>
      <c r="P14" s="118"/>
      <c r="Q14" s="118"/>
    </row>
    <row r="15" spans="1:17">
      <c r="O15" s="118"/>
      <c r="P15" s="118"/>
      <c r="Q15" s="118"/>
    </row>
    <row r="16" spans="1:17">
      <c r="P16" s="49"/>
    </row>
  </sheetData>
  <mergeCells count="8">
    <mergeCell ref="A12:B12"/>
    <mergeCell ref="A13:B13"/>
    <mergeCell ref="A1:L1"/>
    <mergeCell ref="A2:L2"/>
    <mergeCell ref="A3:L3"/>
    <mergeCell ref="B8:L8"/>
    <mergeCell ref="F9:H9"/>
    <mergeCell ref="A11:B11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6"/>
  <sheetViews>
    <sheetView rightToLeft="1" zoomScale="115" zoomScaleNormal="115" workbookViewId="0">
      <selection activeCell="D15" sqref="D15"/>
    </sheetView>
  </sheetViews>
  <sheetFormatPr defaultRowHeight="12.75"/>
  <cols>
    <col min="1" max="1" width="5.140625" customWidth="1"/>
    <col min="2" max="2" width="47.7109375" customWidth="1"/>
    <col min="3" max="3" width="1.28515625" customWidth="1"/>
    <col min="4" max="4" width="14.28515625" customWidth="1"/>
    <col min="5" max="5" width="1.28515625" customWidth="1"/>
    <col min="6" max="6" width="13" customWidth="1"/>
    <col min="7" max="7" width="1.28515625" customWidth="1"/>
    <col min="8" max="8" width="13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21.75" customHeight="1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21.75" customHeight="1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14.45" customHeight="1"/>
    <row r="5" spans="1:12" ht="14.45" customHeight="1"/>
    <row r="6" spans="1:12" ht="14.45" customHeight="1"/>
    <row r="7" spans="1:12" ht="23.25" customHeight="1">
      <c r="A7" s="1" t="s">
        <v>64</v>
      </c>
      <c r="B7" s="146" t="s">
        <v>65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</row>
    <row r="8" spans="1:12" ht="23.25" customHeight="1">
      <c r="D8" s="2" t="s">
        <v>7</v>
      </c>
      <c r="E8" s="13"/>
      <c r="F8" s="142" t="s">
        <v>8</v>
      </c>
      <c r="G8" s="142"/>
      <c r="H8" s="142"/>
      <c r="I8" s="13"/>
      <c r="J8" s="2" t="s">
        <v>9</v>
      </c>
      <c r="K8" s="13"/>
      <c r="L8" s="13"/>
    </row>
    <row r="9" spans="1:12" ht="23.25" customHeight="1">
      <c r="D9" s="14"/>
      <c r="E9" s="13"/>
      <c r="F9" s="14"/>
      <c r="G9" s="14"/>
      <c r="H9" s="14"/>
      <c r="I9" s="13"/>
      <c r="J9" s="14"/>
      <c r="K9" s="13"/>
      <c r="L9" s="13"/>
    </row>
    <row r="10" spans="1:12" ht="23.25" customHeight="1">
      <c r="A10" s="142" t="s">
        <v>66</v>
      </c>
      <c r="B10" s="142"/>
      <c r="D10" s="2" t="s">
        <v>67</v>
      </c>
      <c r="E10" s="13"/>
      <c r="F10" s="2" t="s">
        <v>68</v>
      </c>
      <c r="G10" s="13"/>
      <c r="H10" s="2" t="s">
        <v>69</v>
      </c>
      <c r="I10" s="13"/>
      <c r="J10" s="2" t="s">
        <v>67</v>
      </c>
      <c r="K10" s="13"/>
      <c r="L10" s="2" t="s">
        <v>18</v>
      </c>
    </row>
    <row r="11" spans="1:12" ht="23.25" customHeight="1">
      <c r="A11" s="154" t="s">
        <v>70</v>
      </c>
      <c r="B11" s="154"/>
      <c r="D11" s="15">
        <v>2000666949</v>
      </c>
      <c r="E11" s="13"/>
      <c r="F11" s="15">
        <v>8495982</v>
      </c>
      <c r="G11" s="13"/>
      <c r="H11" s="15">
        <v>0</v>
      </c>
      <c r="I11" s="13"/>
      <c r="J11" s="15">
        <v>2009162931</v>
      </c>
      <c r="K11" s="13"/>
      <c r="L11" s="16" t="s">
        <v>71</v>
      </c>
    </row>
    <row r="12" spans="1:12" ht="23.25" customHeight="1">
      <c r="A12" s="155" t="s">
        <v>72</v>
      </c>
      <c r="B12" s="155"/>
      <c r="D12" s="17">
        <v>157206160</v>
      </c>
      <c r="E12" s="13"/>
      <c r="F12" s="17">
        <v>28570192</v>
      </c>
      <c r="G12" s="13"/>
      <c r="H12" s="17">
        <v>750000</v>
      </c>
      <c r="I12" s="13"/>
      <c r="J12" s="17">
        <v>185026352</v>
      </c>
      <c r="K12" s="13"/>
      <c r="L12" s="18" t="s">
        <v>73</v>
      </c>
    </row>
    <row r="13" spans="1:12" ht="23.25" customHeight="1">
      <c r="A13" s="155" t="s">
        <v>74</v>
      </c>
      <c r="B13" s="155"/>
      <c r="D13" s="17">
        <v>647578705</v>
      </c>
      <c r="E13" s="13"/>
      <c r="F13" s="17">
        <v>2739143</v>
      </c>
      <c r="G13" s="13"/>
      <c r="H13" s="17">
        <v>0</v>
      </c>
      <c r="I13" s="13"/>
      <c r="J13" s="17">
        <v>650317848</v>
      </c>
      <c r="K13" s="13"/>
      <c r="L13" s="18" t="s">
        <v>75</v>
      </c>
    </row>
    <row r="14" spans="1:12" ht="23.25" customHeight="1">
      <c r="A14" s="156" t="s">
        <v>76</v>
      </c>
      <c r="B14" s="156"/>
      <c r="D14" s="19">
        <v>420000</v>
      </c>
      <c r="E14" s="13"/>
      <c r="F14" s="19">
        <v>0</v>
      </c>
      <c r="G14" s="13"/>
      <c r="H14" s="19">
        <v>0</v>
      </c>
      <c r="I14" s="13"/>
      <c r="J14" s="19">
        <v>420000</v>
      </c>
      <c r="K14" s="13"/>
      <c r="L14" s="20" t="s">
        <v>73</v>
      </c>
    </row>
    <row r="15" spans="1:12" ht="23.25" customHeight="1">
      <c r="A15" s="153" t="s">
        <v>26</v>
      </c>
      <c r="B15" s="153"/>
      <c r="D15" s="21">
        <v>2805871814</v>
      </c>
      <c r="E15" s="13"/>
      <c r="F15" s="21">
        <v>39805317</v>
      </c>
      <c r="G15" s="13"/>
      <c r="H15" s="21">
        <v>750000</v>
      </c>
      <c r="I15" s="13"/>
      <c r="J15" s="21">
        <f>SUM(J11:J14)</f>
        <v>2844927131</v>
      </c>
      <c r="K15" s="13"/>
      <c r="L15" s="22">
        <v>0</v>
      </c>
    </row>
    <row r="16" spans="1:12" ht="23.25" customHeight="1"/>
  </sheetData>
  <mergeCells count="11">
    <mergeCell ref="A1:L1"/>
    <mergeCell ref="A2:L2"/>
    <mergeCell ref="A3:L3"/>
    <mergeCell ref="B7:L7"/>
    <mergeCell ref="F8:H8"/>
    <mergeCell ref="A15:B15"/>
    <mergeCell ref="A10:B10"/>
    <mergeCell ref="A11:B11"/>
    <mergeCell ref="A12:B12"/>
    <mergeCell ref="A13:B13"/>
    <mergeCell ref="A14:B14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23</vt:i4>
      </vt:variant>
    </vt:vector>
  </HeadingPairs>
  <TitlesOfParts>
    <vt:vector size="47" baseType="lpstr">
      <vt:lpstr>0</vt:lpstr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سپرده.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 </vt:lpstr>
      <vt:lpstr>درآمد سپرده بانکی1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درآمد اعمال اختیار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 '!Print_Area</vt:lpstr>
      <vt:lpstr>'درآمد سپرده بانکی1'!Print_Area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سپرده.!Print_Area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Samira Helali</cp:lastModifiedBy>
  <dcterms:created xsi:type="dcterms:W3CDTF">2026-05-24T06:43:47Z</dcterms:created>
  <dcterms:modified xsi:type="dcterms:W3CDTF">2026-05-26T09:00:03Z</dcterms:modified>
</cp:coreProperties>
</file>