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صندوق های فعال\بخشی\صورت وضعیت پرتفو\"/>
    </mc:Choice>
  </mc:AlternateContent>
  <xr:revisionPtr revIDLastSave="0" documentId="13_ncr:1_{FBA74291-F20D-44EC-9686-E6938331043B}" xr6:coauthVersionLast="47" xr6:coauthVersionMax="47" xr10:uidLastSave="{00000000-0000-0000-0000-000000000000}"/>
  <bookViews>
    <workbookView xWindow="-120" yWindow="-120" windowWidth="29040" windowHeight="15840" tabRatio="908" activeTab="11" xr2:uid="{00000000-000D-0000-FFFF-FFFF00000000}"/>
  </bookViews>
  <sheets>
    <sheet name="0" sheetId="22" r:id="rId1"/>
    <sheet name="سهام" sheetId="2" r:id="rId2"/>
    <sheet name="تعدیل قیمت" sheetId="6" r:id="rId3"/>
    <sheet name="سپرده" sheetId="7" r:id="rId4"/>
    <sheet name="درآمد" sheetId="8" r:id="rId5"/>
    <sheet name="درآمد سرمایه گذاری در سهام" sheetId="9" r:id="rId6"/>
    <sheet name="درآمد سپرده بانکی" sheetId="13" r:id="rId7"/>
    <sheet name="سایر درآمدها" sheetId="14" r:id="rId8"/>
    <sheet name="درآمد سود سهام" sheetId="15" r:id="rId9"/>
    <sheet name="سود سپرده بانکی" sheetId="18" r:id="rId10"/>
    <sheet name="درآمد ناشی از فروش" sheetId="19" r:id="rId11"/>
    <sheet name="درآمد ناشی از تغییر قیمت اوراق" sheetId="21" r:id="rId12"/>
  </sheets>
  <definedNames>
    <definedName name="_xlnm.Print_Area" localSheetId="2">'تعدیل قیمت'!$A$1:$N$16</definedName>
    <definedName name="_xlnm.Print_Area" localSheetId="4">درآمد!$A$1:$K$11</definedName>
    <definedName name="_xlnm.Print_Area" localSheetId="6">'درآمد سپرده بانکی'!$A$1:$K$9</definedName>
    <definedName name="_xlnm.Print_Area" localSheetId="5">'درآمد سرمایه گذاری در سهام'!$A$1:$X$32</definedName>
    <definedName name="_xlnm.Print_Area" localSheetId="8">'درآمد سود سهام'!$A$1:$T$10</definedName>
    <definedName name="_xlnm.Print_Area" localSheetId="11">'درآمد ناشی از تغییر قیمت اوراق'!$A$1:$S$15</definedName>
    <definedName name="_xlnm.Print_Area" localSheetId="10">'درآمد ناشی از فروش'!$A$1:$S$31</definedName>
    <definedName name="_xlnm.Print_Area" localSheetId="7">'سایر درآمدها'!$A$1:$G$10</definedName>
    <definedName name="_xlnm.Print_Area" localSheetId="3">سپرده!$A$1:$M$10</definedName>
    <definedName name="_xlnm.Print_Area" localSheetId="1">سهام!$A$1:$AC$16</definedName>
    <definedName name="_xlnm.Print_Area" localSheetId="9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2" i="21" l="1"/>
  <c r="Z16" i="2"/>
  <c r="Q31" i="19"/>
  <c r="W32" i="9"/>
  <c r="L32" i="9"/>
  <c r="K10" i="6" l="1"/>
  <c r="K11" i="6"/>
  <c r="K12" i="6"/>
  <c r="K13" i="6"/>
  <c r="K14" i="6"/>
  <c r="K15" i="6"/>
  <c r="K9" i="6"/>
  <c r="G10" i="6"/>
  <c r="G11" i="6"/>
  <c r="G12" i="6"/>
  <c r="G13" i="6"/>
  <c r="G14" i="6"/>
  <c r="G15" i="6"/>
  <c r="G9" i="6"/>
  <c r="AB16" i="2"/>
  <c r="AB15" i="2"/>
  <c r="AB14" i="2"/>
  <c r="AB13" i="2"/>
  <c r="AB12" i="2"/>
  <c r="AB11" i="2"/>
  <c r="AB10" i="2"/>
  <c r="AB9" i="2"/>
  <c r="Q9" i="21" l="1"/>
  <c r="Q10" i="21"/>
  <c r="Q11" i="21"/>
  <c r="Q12" i="21"/>
  <c r="Q13" i="21"/>
  <c r="Q14" i="21"/>
  <c r="Q8" i="21"/>
  <c r="I9" i="21"/>
  <c r="I10" i="21"/>
  <c r="I11" i="21"/>
  <c r="I15" i="21" s="1"/>
  <c r="I12" i="21"/>
  <c r="I13" i="21"/>
  <c r="I14" i="21"/>
  <c r="I8" i="21"/>
  <c r="O31" i="19"/>
  <c r="M31" i="19"/>
  <c r="U32" i="9"/>
  <c r="S32" i="9"/>
  <c r="Q32" i="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8" i="19"/>
  <c r="I31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8" i="19"/>
  <c r="G10" i="18" l="1"/>
  <c r="G9" i="18"/>
  <c r="G8" i="18"/>
  <c r="M11" i="18"/>
  <c r="M10" i="18"/>
  <c r="M9" i="18"/>
  <c r="M8" i="18"/>
  <c r="C11" i="18"/>
  <c r="I11" i="18"/>
  <c r="S9" i="15"/>
  <c r="M9" i="15"/>
  <c r="S8" i="15"/>
  <c r="M8" i="15"/>
  <c r="F10" i="14"/>
  <c r="J9" i="13"/>
  <c r="H9" i="13"/>
  <c r="D9" i="13"/>
  <c r="F9" i="13"/>
  <c r="U10" i="9" l="1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9" i="9"/>
  <c r="F10" i="8"/>
  <c r="F9" i="8"/>
  <c r="L10" i="7"/>
  <c r="L9" i="7"/>
  <c r="D10" i="7"/>
  <c r="F10" i="7"/>
  <c r="H10" i="7"/>
  <c r="J10" i="7"/>
  <c r="J9" i="7"/>
  <c r="Q15" i="21" l="1"/>
  <c r="O15" i="21"/>
  <c r="M15" i="21"/>
  <c r="G15" i="21"/>
  <c r="E15" i="21"/>
  <c r="G31" i="19"/>
  <c r="E31" i="19"/>
  <c r="K11" i="18"/>
  <c r="G11" i="18"/>
  <c r="E11" i="18"/>
  <c r="S10" i="15"/>
  <c r="Q10" i="15"/>
  <c r="O10" i="15"/>
  <c r="M10" i="15"/>
  <c r="K10" i="15"/>
  <c r="I10" i="15"/>
  <c r="D10" i="14"/>
  <c r="N32" i="9"/>
  <c r="J32" i="9"/>
  <c r="H32" i="9"/>
  <c r="F32" i="9"/>
  <c r="F8" i="8" s="1"/>
  <c r="F11" i="8" s="1"/>
  <c r="D32" i="9"/>
  <c r="J11" i="8"/>
  <c r="K16" i="6"/>
  <c r="X16" i="2"/>
  <c r="R16" i="2"/>
  <c r="N16" i="2"/>
  <c r="J16" i="2"/>
  <c r="H16" i="2"/>
</calcChain>
</file>

<file path=xl/sharedStrings.xml><?xml version="1.0" encoding="utf-8"?>
<sst xmlns="http://schemas.openxmlformats.org/spreadsheetml/2006/main" count="269" uniqueCount="110">
  <si>
    <t>صندوق سرمایه گذاری بخشی صنایع معیار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</si>
  <si>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</si>
  <si>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</si>
  <si>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</si>
  <si>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</si>
  <si>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</si>
  <si>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</si>
  <si>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</si>
  <si>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</si>
  <si>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</si>
  <si>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</si>
  <si>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</si>
  <si>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</si>
  <si>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</si>
  <si>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</si>
  <si>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</si>
  <si>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</si>
  <si>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</si>
  <si>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</si>
  <si>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</si>
  <si>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تولیدی کوچین</t>
  </si>
  <si>
    <t>زامیاد</t>
  </si>
  <si>
    <t>سیمان‌ شرق‌</t>
  </si>
  <si>
    <t>نیان باتری خاوران</t>
  </si>
  <si>
    <t>کشت وصنعت و دامپروری پگاه فارس</t>
  </si>
  <si>
    <t>کیمیا کالای رازی</t>
  </si>
  <si>
    <t>جمع</t>
  </si>
  <si>
    <t>نام سهام</t>
  </si>
  <si>
    <t>-2-1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</si>
  <si>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</si>
  <si>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</si>
  <si>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</si>
  <si>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</si>
  <si>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</si>
  <si>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</si>
  <si>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</si>
  <si>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</si>
  <si>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</si>
  <si>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</si>
  <si>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</si>
  <si>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</si>
  <si>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</si>
  <si>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</si>
  <si>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</si>
  <si>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</si>
  <si>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</si>
  <si>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</si>
  <si>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</si>
  <si>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</si>
  <si>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</si>
  <si>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</si>
  <si>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</si>
  <si>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</si>
  <si>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</si>
  <si>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</si>
  <si>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</si>
  <si>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</si>
  <si>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</si>
  <si>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</si>
  <si>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</si>
  <si>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</si>
  <si>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</si>
  <si>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</si>
  <si>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</si>
  <si>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 رنا(هلدینگ‌</t>
  </si>
  <si>
    <t>توسعه معادن وص.معدنی خاورمیانه</t>
  </si>
  <si>
    <t>پتروشیمی نوری</t>
  </si>
  <si>
    <t>شمش طلا GoldBar</t>
  </si>
  <si>
    <t>پالایش نفت اصفهان</t>
  </si>
  <si>
    <t>ملی‌ صنایع‌ مس‌ ایران‌</t>
  </si>
  <si>
    <t>پتروشیمی بوعلی سینا</t>
  </si>
  <si>
    <t>سرمایه‌گذاری‌ سایپا</t>
  </si>
  <si>
    <t>پویا زرکان آق دره</t>
  </si>
  <si>
    <t>بانک‌اقتصادنوین‌</t>
  </si>
  <si>
    <t>بانک ملت</t>
  </si>
  <si>
    <t>گروه‌بهمن‌</t>
  </si>
  <si>
    <t>گسترش‌سرمایه‌گذاری‌ایران‌خودرو</t>
  </si>
  <si>
    <t>پالایش نفت تهران</t>
  </si>
  <si>
    <t>سایپا</t>
  </si>
  <si>
    <t>پالایش نفت بندرعباس</t>
  </si>
  <si>
    <t>-2-2</t>
  </si>
  <si>
    <t>-3-2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</si>
  <si>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</si>
  <si>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</si>
  <si>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</si>
  <si>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</si>
  <si>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</si>
  <si>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</si>
  <si>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</si>
  <si>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</si>
  <si>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</si>
  <si>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</si>
  <si>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</si>
  <si>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</si>
  <si>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1404/09/15</t>
  </si>
  <si>
    <t>1405/01/30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</si>
  <si>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</si>
  <si>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</si>
  <si>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</si>
  <si>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</si>
  <si>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</si>
  <si>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</si>
  <si>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</si>
  <si>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</si>
  <si>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</si>
  <si>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صورت وضعیت پورتفوی</t>
  </si>
  <si>
    <t>سپرده بانکی</t>
  </si>
  <si>
    <t xml:space="preserve"> بانک گردشگری</t>
  </si>
  <si>
    <t xml:space="preserve"> بانک خاورمیانه </t>
  </si>
  <si>
    <t xml:space="preserve"> موسسه اعتباری ملل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</si>
</sst>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1"/>
      <name val="B Nazanin"/>
      <charset val="178"/>
    </font>
    <font>
      <b/>
      <sz val="16"/>
      <color rgb="FF000000"/>
      <name val="B Nazanin"/>
      <charset val="178"/>
    </font>
    <font>
      <sz val="10"/>
      <color rgb="FF000000"/>
      <name val="Arial"/>
      <family val="2"/>
    </font>
    <font>
      <sz val="10"/>
      <color rgb="FFFFFFFF"/>
      <name val="IRANSans"/>
    </font>
    <font>
      <sz val="10"/>
      <name val="B Nazanin"/>
      <charset val="178"/>
    </font>
    <font>
      <sz val="10"/>
      <name val="IRANSans"/>
    </font>
    <font>
      <b/>
      <sz val="10"/>
      <color theme="0" tint="-0.34998626667073579"/>
      <name val="IRANSans"/>
    </font>
    <font>
      <sz val="10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0" fontId="5" fillId="0" borderId="0"/>
    <xf numFmtId="9" fontId="8" fillId="0" borderId="0" applyFont="0" applyFill="0" applyBorder="0" applyAlignment="0" applyProtection="0"/>
  </cellStyleXfs>
  <cellXfs count="87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left"/>
    </xf>
    <xf numFmtId="0" fontId="6" fillId="0" borderId="0" xfId="1" applyFont="1"/>
    <xf numFmtId="0" fontId="7" fillId="0" borderId="0" xfId="1" applyFont="1" applyAlignment="1">
      <alignment vertical="center"/>
    </xf>
    <xf numFmtId="3" fontId="0" fillId="0" borderId="0" xfId="0" applyNumberFormat="1" applyAlignment="1">
      <alignment horizontal="left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Fill="1" applyAlignment="1">
      <alignment horizontal="left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9" fontId="4" fillId="0" borderId="2" xfId="2" applyFont="1" applyFill="1" applyBorder="1" applyAlignment="1">
      <alignment horizontal="center" vertical="center"/>
    </xf>
    <xf numFmtId="9" fontId="4" fillId="0" borderId="0" xfId="2" applyFont="1" applyFill="1" applyAlignment="1">
      <alignment horizontal="center" vertical="center"/>
    </xf>
    <xf numFmtId="9" fontId="4" fillId="0" borderId="4" xfId="2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9" fontId="4" fillId="0" borderId="2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Alignment="1">
      <alignment horizontal="center" vertical="center"/>
    </xf>
    <xf numFmtId="9" fontId="4" fillId="0" borderId="4" xfId="0" applyNumberFormat="1" applyFont="1" applyFill="1" applyBorder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9" fontId="0" fillId="0" borderId="0" xfId="0" applyNumberFormat="1" applyFill="1" applyAlignment="1">
      <alignment horizontal="left"/>
    </xf>
    <xf numFmtId="9" fontId="3" fillId="0" borderId="3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9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7" fillId="0" borderId="0" xfId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7" fontId="4" fillId="0" borderId="0" xfId="0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left"/>
    </xf>
    <xf numFmtId="3" fontId="12" fillId="0" borderId="0" xfId="0" applyNumberFormat="1" applyFont="1" applyAlignment="1">
      <alignment horizontal="left"/>
    </xf>
    <xf numFmtId="3" fontId="13" fillId="0" borderId="0" xfId="0" applyNumberFormat="1" applyFont="1" applyAlignment="1">
      <alignment horizontal="left"/>
    </xf>
  </cellXfs>
  <cellStyles count="3">
    <cellStyle name="Normal" xfId="0" builtinId="0"/>
    <cellStyle name="Normal 2" xfId="1" xr:uid="{ADCE813B-2394-4B53-9566-6C812C03AC09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28576</xdr:rowOff>
    </xdr:from>
    <xdr:ext cx="3611641" cy="4817451"/>
    <xdr:pic>
      <xdr:nvPicPr>
        <xdr:cNvPr id="2" name="Picture 1">
          <a:extLst>
            <a:ext uri="{FF2B5EF4-FFF2-40B4-BE49-F238E27FC236}">
              <a16:creationId xmlns:a16="http://schemas.microsoft.com/office/drawing/2014/main" id="{B6A85817-BA93-4B05-B0D6-EB13122D5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74758" y="28576"/>
          <a:ext cx="3611641" cy="4817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4D9E6-53D4-429E-966A-D45C50B6AE61}">
  <dimension ref="A21:Y25"/>
  <sheetViews>
    <sheetView showGridLines="0" rightToLeft="1" view="pageBreakPreview" topLeftCell="A7" zoomScaleNormal="100" zoomScaleSheetLayoutView="100" workbookViewId="0">
      <selection activeCell="H19" sqref="H19"/>
    </sheetView>
  </sheetViews>
  <sheetFormatPr defaultRowHeight="18"/>
  <cols>
    <col min="1" max="16384" width="9.140625" style="26"/>
  </cols>
  <sheetData>
    <row r="21" spans="1:25" ht="21.75" customHeight="1"/>
    <row r="23" spans="1:25" ht="26.25">
      <c r="A23" s="66" t="s">
        <v>0</v>
      </c>
      <c r="B23" s="66"/>
      <c r="C23" s="66"/>
      <c r="D23" s="66"/>
      <c r="E23" s="66"/>
      <c r="F23" s="66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26.25">
      <c r="A24" s="66" t="s">
        <v>105</v>
      </c>
      <c r="B24" s="66"/>
      <c r="C24" s="66"/>
      <c r="D24" s="66"/>
      <c r="E24" s="66"/>
      <c r="F24" s="6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26.25">
      <c r="A25" s="66" t="s">
        <v>2</v>
      </c>
      <c r="B25" s="66"/>
      <c r="C25" s="66"/>
      <c r="D25" s="66"/>
      <c r="E25" s="66"/>
      <c r="F25" s="66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</sheetData>
  <mergeCells count="3">
    <mergeCell ref="A23:F23"/>
    <mergeCell ref="A24:F24"/>
    <mergeCell ref="A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  <pageSetUpPr fitToPage="1"/>
  </sheetPr>
  <dimension ref="A1:M12"/>
  <sheetViews>
    <sheetView rightToLeft="1" view="pageBreakPreview" zoomScaleNormal="85" zoomScaleSheetLayoutView="100" workbookViewId="0">
      <selection activeCell="H22" sqref="H22"/>
    </sheetView>
  </sheetViews>
  <sheetFormatPr defaultRowHeight="12.75"/>
  <cols>
    <col min="1" max="1" width="45.7109375" bestFit="1" customWidth="1"/>
    <col min="2" max="2" width="1.28515625" customWidth="1"/>
    <col min="3" max="3" width="11.5703125" bestFit="1" customWidth="1"/>
    <col min="4" max="4" width="1.28515625" customWidth="1"/>
    <col min="5" max="5" width="10.7109375" bestFit="1" customWidth="1"/>
    <col min="6" max="6" width="1.28515625" customWidth="1"/>
    <col min="7" max="7" width="11.5703125" bestFit="1" customWidth="1"/>
    <col min="8" max="8" width="1.28515625" customWidth="1"/>
    <col min="9" max="9" width="12.42578125" bestFit="1" customWidth="1"/>
    <col min="10" max="10" width="1.28515625" customWidth="1"/>
    <col min="11" max="11" width="10.7109375" bestFit="1" customWidth="1"/>
    <col min="12" max="12" width="1.28515625" customWidth="1"/>
    <col min="13" max="13" width="12.42578125" bestFit="1" customWidth="1"/>
    <col min="14" max="14" width="0.28515625" customWidth="1"/>
  </cols>
  <sheetData>
    <row r="1" spans="1:13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21.75" customHeight="1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ht="14.45" customHeight="1"/>
    <row r="5" spans="1:13" ht="14.45" customHeight="1">
      <c r="A5" s="68" t="s">
        <v>98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ht="18" customHeight="1">
      <c r="A6" s="69" t="s">
        <v>46</v>
      </c>
      <c r="B6" s="6"/>
      <c r="C6" s="69" t="s">
        <v>58</v>
      </c>
      <c r="D6" s="69"/>
      <c r="E6" s="69"/>
      <c r="F6" s="69"/>
      <c r="G6" s="69"/>
      <c r="H6" s="6"/>
      <c r="I6" s="69" t="s">
        <v>59</v>
      </c>
      <c r="J6" s="69"/>
      <c r="K6" s="69"/>
      <c r="L6" s="69"/>
      <c r="M6" s="69"/>
    </row>
    <row r="7" spans="1:13" ht="29.1" customHeight="1">
      <c r="A7" s="69"/>
      <c r="B7" s="6"/>
      <c r="C7" s="5" t="s">
        <v>96</v>
      </c>
      <c r="D7" s="7"/>
      <c r="E7" s="5" t="s">
        <v>92</v>
      </c>
      <c r="F7" s="7"/>
      <c r="G7" s="5" t="s">
        <v>97</v>
      </c>
      <c r="H7" s="6"/>
      <c r="I7" s="5" t="s">
        <v>96</v>
      </c>
      <c r="J7" s="7"/>
      <c r="K7" s="5" t="s">
        <v>92</v>
      </c>
      <c r="L7" s="7"/>
      <c r="M7" s="5" t="s">
        <v>97</v>
      </c>
    </row>
    <row r="8" spans="1:13" ht="21.75" customHeight="1">
      <c r="A8" s="8" t="s">
        <v>109</v>
      </c>
      <c r="B8" s="6"/>
      <c r="C8" s="9">
        <v>13580177</v>
      </c>
      <c r="D8" s="6"/>
      <c r="E8" s="9">
        <v>0</v>
      </c>
      <c r="F8" s="6"/>
      <c r="G8" s="9">
        <f>C8-E8</f>
        <v>13580177</v>
      </c>
      <c r="H8" s="6"/>
      <c r="I8" s="9">
        <v>14192314</v>
      </c>
      <c r="J8" s="6"/>
      <c r="K8" s="9">
        <v>0</v>
      </c>
      <c r="L8" s="6"/>
      <c r="M8" s="9">
        <f>I8-K8</f>
        <v>14192314</v>
      </c>
    </row>
    <row r="9" spans="1:13" ht="21.75" customHeight="1">
      <c r="A9" s="11" t="s">
        <v>108</v>
      </c>
      <c r="B9" s="6"/>
      <c r="C9" s="12">
        <v>77656</v>
      </c>
      <c r="D9" s="6"/>
      <c r="E9" s="12">
        <v>0</v>
      </c>
      <c r="F9" s="6"/>
      <c r="G9" s="12">
        <f>C9-E9</f>
        <v>77656</v>
      </c>
      <c r="H9" s="6"/>
      <c r="I9" s="12">
        <v>1131896</v>
      </c>
      <c r="J9" s="6"/>
      <c r="K9" s="12">
        <v>0</v>
      </c>
      <c r="L9" s="6"/>
      <c r="M9" s="12">
        <f>I9-K9</f>
        <v>1131896</v>
      </c>
    </row>
    <row r="10" spans="1:13" ht="21.75" customHeight="1">
      <c r="A10" s="14" t="s">
        <v>107</v>
      </c>
      <c r="B10" s="6"/>
      <c r="C10" s="15">
        <v>2554460</v>
      </c>
      <c r="D10" s="6"/>
      <c r="E10" s="15">
        <v>0</v>
      </c>
      <c r="F10" s="6"/>
      <c r="G10" s="15">
        <f>C10-E10</f>
        <v>2554460</v>
      </c>
      <c r="H10" s="6"/>
      <c r="I10" s="15">
        <v>646111160</v>
      </c>
      <c r="J10" s="6"/>
      <c r="K10" s="15">
        <v>0</v>
      </c>
      <c r="L10" s="6"/>
      <c r="M10" s="15">
        <f>I10-K10</f>
        <v>646111160</v>
      </c>
    </row>
    <row r="11" spans="1:13" ht="21.75" customHeight="1">
      <c r="A11" s="4" t="s">
        <v>26</v>
      </c>
      <c r="B11" s="6"/>
      <c r="C11" s="17">
        <f>SUM(C8:C10)</f>
        <v>16212293</v>
      </c>
      <c r="D11" s="6"/>
      <c r="E11" s="17">
        <f>SUM(E8:E10)</f>
        <v>0</v>
      </c>
      <c r="F11" s="6"/>
      <c r="G11" s="17">
        <f>SUM(G8:G10)</f>
        <v>16212293</v>
      </c>
      <c r="H11" s="6"/>
      <c r="I11" s="17">
        <f>SUM(I8:I10)</f>
        <v>661435370</v>
      </c>
      <c r="J11" s="6"/>
      <c r="K11" s="17">
        <f>SUM(K8:K10)</f>
        <v>0</v>
      </c>
      <c r="L11" s="6"/>
      <c r="M11" s="17">
        <f>SUM(M8:M10)</f>
        <v>661435370</v>
      </c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pageSetUpPr fitToPage="1"/>
  </sheetPr>
  <dimension ref="A1:R50"/>
  <sheetViews>
    <sheetView rightToLeft="1" view="pageBreakPreview" zoomScale="85" zoomScaleNormal="70" zoomScaleSheetLayoutView="85" workbookViewId="0">
      <selection activeCell="I38" sqref="I38"/>
    </sheetView>
  </sheetViews>
  <sheetFormatPr defaultRowHeight="12.75"/>
  <cols>
    <col min="1" max="1" width="27.28515625" bestFit="1" customWidth="1"/>
    <col min="2" max="2" width="1.28515625" customWidth="1"/>
    <col min="3" max="3" width="5.42578125" bestFit="1" customWidth="1"/>
    <col min="4" max="4" width="1.28515625" customWidth="1"/>
    <col min="5" max="5" width="15.42578125" bestFit="1" customWidth="1"/>
    <col min="6" max="6" width="1.28515625" customWidth="1"/>
    <col min="7" max="7" width="11.140625" bestFit="1" customWidth="1"/>
    <col min="8" max="8" width="1.28515625" customWidth="1"/>
    <col min="9" max="9" width="21.85546875" bestFit="1" customWidth="1"/>
    <col min="10" max="10" width="1.28515625" customWidth="1"/>
    <col min="11" max="11" width="12.85546875" bestFit="1" customWidth="1"/>
    <col min="12" max="12" width="1.28515625" customWidth="1"/>
    <col min="13" max="13" width="20.140625" bestFit="1" customWidth="1"/>
    <col min="14" max="14" width="1.28515625" customWidth="1"/>
    <col min="15" max="15" width="18.85546875" bestFit="1" customWidth="1"/>
    <col min="16" max="16" width="1.28515625" customWidth="1"/>
    <col min="17" max="17" width="19.140625" customWidth="1"/>
    <col min="18" max="18" width="1.28515625" customWidth="1"/>
    <col min="19" max="19" width="0.28515625" customWidth="1"/>
  </cols>
  <sheetData>
    <row r="1" spans="1:18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8" ht="21.75" customHeight="1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4.45" customHeight="1"/>
    <row r="5" spans="1:18" ht="14.45" customHeight="1">
      <c r="A5" s="68" t="s">
        <v>99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4.45" customHeight="1">
      <c r="A6" s="69" t="s">
        <v>46</v>
      </c>
      <c r="B6" s="6"/>
      <c r="C6" s="69" t="s">
        <v>58</v>
      </c>
      <c r="D6" s="69"/>
      <c r="E6" s="69"/>
      <c r="F6" s="69"/>
      <c r="G6" s="69"/>
      <c r="H6" s="69"/>
      <c r="I6" s="69"/>
      <c r="J6" s="6"/>
      <c r="K6" s="69" t="s">
        <v>59</v>
      </c>
      <c r="L6" s="69"/>
      <c r="M6" s="69"/>
      <c r="N6" s="69"/>
      <c r="O6" s="69"/>
      <c r="P6" s="69"/>
      <c r="Q6" s="69"/>
      <c r="R6" s="69"/>
    </row>
    <row r="7" spans="1:18" ht="37.5" customHeight="1">
      <c r="A7" s="69"/>
      <c r="B7" s="6"/>
      <c r="C7" s="5" t="s">
        <v>13</v>
      </c>
      <c r="D7" s="7"/>
      <c r="E7" s="5" t="s">
        <v>100</v>
      </c>
      <c r="F7" s="7"/>
      <c r="G7" s="5" t="s">
        <v>101</v>
      </c>
      <c r="H7" s="7"/>
      <c r="I7" s="5" t="s">
        <v>102</v>
      </c>
      <c r="J7" s="6"/>
      <c r="K7" s="5" t="s">
        <v>13</v>
      </c>
      <c r="L7" s="7"/>
      <c r="M7" s="5" t="s">
        <v>100</v>
      </c>
      <c r="N7" s="7"/>
      <c r="O7" s="5" t="s">
        <v>101</v>
      </c>
      <c r="P7" s="7"/>
      <c r="Q7" s="80" t="s">
        <v>102</v>
      </c>
      <c r="R7" s="80"/>
    </row>
    <row r="8" spans="1:18" ht="21.75" customHeight="1">
      <c r="A8" s="8" t="s">
        <v>64</v>
      </c>
      <c r="B8" s="6"/>
      <c r="C8" s="9">
        <v>0</v>
      </c>
      <c r="D8" s="6"/>
      <c r="E8" s="9">
        <v>0</v>
      </c>
      <c r="F8" s="6"/>
      <c r="G8" s="9">
        <v>0</v>
      </c>
      <c r="H8" s="6"/>
      <c r="I8" s="9">
        <f>E8-G8</f>
        <v>0</v>
      </c>
      <c r="J8" s="6"/>
      <c r="K8" s="38">
        <v>15092196</v>
      </c>
      <c r="L8" s="43"/>
      <c r="M8" s="38">
        <v>82020738366</v>
      </c>
      <c r="N8" s="43"/>
      <c r="O8" s="38">
        <v>71978581128</v>
      </c>
      <c r="P8" s="43"/>
      <c r="Q8" s="81">
        <f>M8-O8</f>
        <v>10042157238</v>
      </c>
      <c r="R8" s="81"/>
    </row>
    <row r="9" spans="1:18" ht="21.75" customHeight="1">
      <c r="A9" s="11" t="s">
        <v>65</v>
      </c>
      <c r="B9" s="6"/>
      <c r="C9" s="12">
        <v>0</v>
      </c>
      <c r="D9" s="6"/>
      <c r="E9" s="12">
        <v>0</v>
      </c>
      <c r="F9" s="6"/>
      <c r="G9" s="12">
        <v>0</v>
      </c>
      <c r="H9" s="6"/>
      <c r="I9" s="34">
        <f t="shared" ref="I9:I30" si="0">E9-G9</f>
        <v>0</v>
      </c>
      <c r="J9" s="6"/>
      <c r="K9" s="39">
        <v>23689630</v>
      </c>
      <c r="L9" s="43"/>
      <c r="M9" s="39">
        <v>126788177326</v>
      </c>
      <c r="N9" s="43"/>
      <c r="O9" s="39">
        <v>109004973976</v>
      </c>
      <c r="P9" s="43"/>
      <c r="Q9" s="82">
        <f t="shared" ref="Q9:Q30" si="1">M9-O9</f>
        <v>17783203350</v>
      </c>
      <c r="R9" s="82"/>
    </row>
    <row r="10" spans="1:18" ht="21.75" customHeight="1">
      <c r="A10" s="11" t="s">
        <v>66</v>
      </c>
      <c r="B10" s="6"/>
      <c r="C10" s="12">
        <v>0</v>
      </c>
      <c r="D10" s="6"/>
      <c r="E10" s="12">
        <v>0</v>
      </c>
      <c r="F10" s="6"/>
      <c r="G10" s="12">
        <v>0</v>
      </c>
      <c r="H10" s="6"/>
      <c r="I10" s="34">
        <f t="shared" si="0"/>
        <v>0</v>
      </c>
      <c r="J10" s="6"/>
      <c r="K10" s="39">
        <v>470000</v>
      </c>
      <c r="L10" s="43"/>
      <c r="M10" s="39">
        <v>20230444247</v>
      </c>
      <c r="N10" s="43"/>
      <c r="O10" s="39">
        <v>18791222046</v>
      </c>
      <c r="P10" s="43"/>
      <c r="Q10" s="82">
        <f t="shared" si="1"/>
        <v>1439222201</v>
      </c>
      <c r="R10" s="82"/>
    </row>
    <row r="11" spans="1:18" ht="21.75" customHeight="1">
      <c r="A11" s="11" t="s">
        <v>25</v>
      </c>
      <c r="B11" s="6"/>
      <c r="C11" s="12">
        <v>0</v>
      </c>
      <c r="D11" s="6"/>
      <c r="E11" s="12">
        <v>0</v>
      </c>
      <c r="F11" s="6"/>
      <c r="G11" s="12">
        <v>0</v>
      </c>
      <c r="H11" s="6"/>
      <c r="I11" s="34">
        <f t="shared" si="0"/>
        <v>0</v>
      </c>
      <c r="J11" s="6"/>
      <c r="K11" s="39">
        <v>58750</v>
      </c>
      <c r="L11" s="43"/>
      <c r="M11" s="39">
        <v>2217430399</v>
      </c>
      <c r="N11" s="43"/>
      <c r="O11" s="39">
        <v>1608763602</v>
      </c>
      <c r="P11" s="43"/>
      <c r="Q11" s="82">
        <f t="shared" si="1"/>
        <v>608666797</v>
      </c>
      <c r="R11" s="82"/>
    </row>
    <row r="12" spans="1:18" ht="21.75" customHeight="1">
      <c r="A12" s="11" t="s">
        <v>20</v>
      </c>
      <c r="B12" s="6"/>
      <c r="C12" s="12">
        <v>0</v>
      </c>
      <c r="D12" s="6"/>
      <c r="E12" s="12">
        <v>0</v>
      </c>
      <c r="F12" s="6"/>
      <c r="G12" s="12">
        <v>0</v>
      </c>
      <c r="H12" s="6"/>
      <c r="I12" s="34">
        <f t="shared" si="0"/>
        <v>0</v>
      </c>
      <c r="J12" s="6"/>
      <c r="K12" s="39">
        <v>375000</v>
      </c>
      <c r="L12" s="43"/>
      <c r="M12" s="39">
        <v>10623490799</v>
      </c>
      <c r="N12" s="43"/>
      <c r="O12" s="39">
        <v>6693024692</v>
      </c>
      <c r="P12" s="43"/>
      <c r="Q12" s="82">
        <f t="shared" si="1"/>
        <v>3930466107</v>
      </c>
      <c r="R12" s="82"/>
    </row>
    <row r="13" spans="1:18" ht="21.75" customHeight="1">
      <c r="A13" s="11" t="s">
        <v>67</v>
      </c>
      <c r="B13" s="6"/>
      <c r="C13" s="12">
        <v>0</v>
      </c>
      <c r="D13" s="6"/>
      <c r="E13" s="12">
        <v>0</v>
      </c>
      <c r="F13" s="6"/>
      <c r="G13" s="12">
        <v>0</v>
      </c>
      <c r="H13" s="6"/>
      <c r="I13" s="34">
        <f t="shared" si="0"/>
        <v>0</v>
      </c>
      <c r="J13" s="6"/>
      <c r="K13" s="39">
        <v>5907</v>
      </c>
      <c r="L13" s="43"/>
      <c r="M13" s="39">
        <v>84253665574</v>
      </c>
      <c r="N13" s="43"/>
      <c r="O13" s="39">
        <v>77661666232</v>
      </c>
      <c r="P13" s="43"/>
      <c r="Q13" s="82">
        <f t="shared" si="1"/>
        <v>6591999342</v>
      </c>
      <c r="R13" s="82"/>
    </row>
    <row r="14" spans="1:18" ht="21.75" customHeight="1">
      <c r="A14" s="11" t="s">
        <v>68</v>
      </c>
      <c r="B14" s="6"/>
      <c r="C14" s="12">
        <v>0</v>
      </c>
      <c r="D14" s="6"/>
      <c r="E14" s="12">
        <v>0</v>
      </c>
      <c r="F14" s="6"/>
      <c r="G14" s="12">
        <v>0</v>
      </c>
      <c r="H14" s="6"/>
      <c r="I14" s="34">
        <f t="shared" si="0"/>
        <v>0</v>
      </c>
      <c r="J14" s="6"/>
      <c r="K14" s="39">
        <v>22691766</v>
      </c>
      <c r="L14" s="43"/>
      <c r="M14" s="39">
        <v>106072751496</v>
      </c>
      <c r="N14" s="43"/>
      <c r="O14" s="39">
        <v>89177171381</v>
      </c>
      <c r="P14" s="43"/>
      <c r="Q14" s="82">
        <f t="shared" si="1"/>
        <v>16895580115</v>
      </c>
      <c r="R14" s="82"/>
    </row>
    <row r="15" spans="1:18" ht="21.75" customHeight="1">
      <c r="A15" s="11" t="s">
        <v>23</v>
      </c>
      <c r="B15" s="6"/>
      <c r="C15" s="12">
        <v>0</v>
      </c>
      <c r="D15" s="6"/>
      <c r="E15" s="12">
        <v>0</v>
      </c>
      <c r="F15" s="6"/>
      <c r="G15" s="12">
        <v>0</v>
      </c>
      <c r="H15" s="6"/>
      <c r="I15" s="34">
        <f t="shared" si="0"/>
        <v>0</v>
      </c>
      <c r="J15" s="6"/>
      <c r="K15" s="39">
        <v>257500</v>
      </c>
      <c r="L15" s="43"/>
      <c r="M15" s="39">
        <v>5545278128</v>
      </c>
      <c r="N15" s="43"/>
      <c r="O15" s="39">
        <v>4199053020</v>
      </c>
      <c r="P15" s="43"/>
      <c r="Q15" s="82">
        <f t="shared" si="1"/>
        <v>1346225108</v>
      </c>
      <c r="R15" s="82"/>
    </row>
    <row r="16" spans="1:18" ht="21.75" customHeight="1">
      <c r="A16" s="11" t="s">
        <v>69</v>
      </c>
      <c r="B16" s="6"/>
      <c r="C16" s="12">
        <v>0</v>
      </c>
      <c r="D16" s="6"/>
      <c r="E16" s="12">
        <v>0</v>
      </c>
      <c r="F16" s="6"/>
      <c r="G16" s="12">
        <v>0</v>
      </c>
      <c r="H16" s="6"/>
      <c r="I16" s="34">
        <f t="shared" si="0"/>
        <v>0</v>
      </c>
      <c r="J16" s="6"/>
      <c r="K16" s="39">
        <v>200000</v>
      </c>
      <c r="L16" s="43"/>
      <c r="M16" s="39">
        <v>1546741809</v>
      </c>
      <c r="N16" s="43"/>
      <c r="O16" s="39">
        <v>1559445819</v>
      </c>
      <c r="P16" s="43"/>
      <c r="Q16" s="82">
        <f t="shared" si="1"/>
        <v>-12704010</v>
      </c>
      <c r="R16" s="82"/>
    </row>
    <row r="17" spans="1:18" ht="21.75" customHeight="1">
      <c r="A17" s="11" t="s">
        <v>70</v>
      </c>
      <c r="B17" s="6"/>
      <c r="C17" s="12">
        <v>0</v>
      </c>
      <c r="D17" s="6"/>
      <c r="E17" s="12">
        <v>0</v>
      </c>
      <c r="F17" s="6"/>
      <c r="G17" s="12">
        <v>0</v>
      </c>
      <c r="H17" s="6"/>
      <c r="I17" s="34">
        <f t="shared" si="0"/>
        <v>0</v>
      </c>
      <c r="J17" s="6"/>
      <c r="K17" s="39">
        <v>650000</v>
      </c>
      <c r="L17" s="43"/>
      <c r="M17" s="39">
        <v>37654247283</v>
      </c>
      <c r="N17" s="43"/>
      <c r="O17" s="39">
        <v>32040227432</v>
      </c>
      <c r="P17" s="43"/>
      <c r="Q17" s="82">
        <f t="shared" si="1"/>
        <v>5614019851</v>
      </c>
      <c r="R17" s="82"/>
    </row>
    <row r="18" spans="1:18" ht="21.75" customHeight="1">
      <c r="A18" s="11" t="s">
        <v>71</v>
      </c>
      <c r="B18" s="6"/>
      <c r="C18" s="12">
        <v>0</v>
      </c>
      <c r="D18" s="6"/>
      <c r="E18" s="12">
        <v>0</v>
      </c>
      <c r="F18" s="6"/>
      <c r="G18" s="12">
        <v>0</v>
      </c>
      <c r="H18" s="6"/>
      <c r="I18" s="34">
        <f t="shared" si="0"/>
        <v>0</v>
      </c>
      <c r="J18" s="6"/>
      <c r="K18" s="39">
        <v>10000000</v>
      </c>
      <c r="L18" s="43"/>
      <c r="M18" s="39">
        <v>46607599172</v>
      </c>
      <c r="N18" s="43"/>
      <c r="O18" s="39">
        <v>39463785000</v>
      </c>
      <c r="P18" s="43"/>
      <c r="Q18" s="82">
        <f t="shared" si="1"/>
        <v>7143814172</v>
      </c>
      <c r="R18" s="82"/>
    </row>
    <row r="19" spans="1:18" ht="21.75" customHeight="1">
      <c r="A19" s="11" t="s">
        <v>72</v>
      </c>
      <c r="B19" s="6"/>
      <c r="C19" s="12">
        <v>0</v>
      </c>
      <c r="D19" s="6"/>
      <c r="E19" s="12">
        <v>0</v>
      </c>
      <c r="F19" s="6"/>
      <c r="G19" s="12">
        <v>0</v>
      </c>
      <c r="H19" s="6"/>
      <c r="I19" s="34">
        <f t="shared" si="0"/>
        <v>0</v>
      </c>
      <c r="J19" s="6"/>
      <c r="K19" s="39">
        <v>1000</v>
      </c>
      <c r="L19" s="43"/>
      <c r="M19" s="39">
        <v>100715405</v>
      </c>
      <c r="N19" s="43"/>
      <c r="O19" s="39">
        <v>74567646</v>
      </c>
      <c r="P19" s="43"/>
      <c r="Q19" s="82">
        <f t="shared" si="1"/>
        <v>26147759</v>
      </c>
      <c r="R19" s="82"/>
    </row>
    <row r="20" spans="1:18" ht="21.75" customHeight="1">
      <c r="A20" s="11" t="s">
        <v>73</v>
      </c>
      <c r="B20" s="6"/>
      <c r="C20" s="12">
        <v>0</v>
      </c>
      <c r="D20" s="6"/>
      <c r="E20" s="12">
        <v>0</v>
      </c>
      <c r="F20" s="6"/>
      <c r="G20" s="12">
        <v>0</v>
      </c>
      <c r="H20" s="6"/>
      <c r="I20" s="34">
        <f t="shared" si="0"/>
        <v>0</v>
      </c>
      <c r="J20" s="6"/>
      <c r="K20" s="39">
        <v>27600000</v>
      </c>
      <c r="L20" s="43"/>
      <c r="M20" s="39">
        <v>116969530586</v>
      </c>
      <c r="N20" s="43"/>
      <c r="O20" s="39">
        <v>98621240861</v>
      </c>
      <c r="P20" s="43"/>
      <c r="Q20" s="82">
        <f t="shared" si="1"/>
        <v>18348289725</v>
      </c>
      <c r="R20" s="82"/>
    </row>
    <row r="21" spans="1:18" ht="21.75" customHeight="1">
      <c r="A21" s="11" t="s">
        <v>74</v>
      </c>
      <c r="B21" s="6"/>
      <c r="C21" s="12">
        <v>0</v>
      </c>
      <c r="D21" s="6"/>
      <c r="E21" s="12">
        <v>0</v>
      </c>
      <c r="F21" s="6"/>
      <c r="G21" s="12">
        <v>0</v>
      </c>
      <c r="H21" s="6"/>
      <c r="I21" s="34">
        <f t="shared" si="0"/>
        <v>0</v>
      </c>
      <c r="J21" s="6"/>
      <c r="K21" s="39">
        <v>57800359</v>
      </c>
      <c r="L21" s="43"/>
      <c r="M21" s="39">
        <v>71158486688</v>
      </c>
      <c r="N21" s="43"/>
      <c r="O21" s="39">
        <v>68822314990</v>
      </c>
      <c r="P21" s="43"/>
      <c r="Q21" s="82">
        <f t="shared" si="1"/>
        <v>2336171698</v>
      </c>
      <c r="R21" s="82"/>
    </row>
    <row r="22" spans="1:18" ht="21.75" customHeight="1">
      <c r="A22" s="11" t="s">
        <v>19</v>
      </c>
      <c r="B22" s="6"/>
      <c r="C22" s="12">
        <v>0</v>
      </c>
      <c r="D22" s="6"/>
      <c r="E22" s="12">
        <v>0</v>
      </c>
      <c r="F22" s="6"/>
      <c r="G22" s="12">
        <v>0</v>
      </c>
      <c r="H22" s="6"/>
      <c r="I22" s="34">
        <f t="shared" si="0"/>
        <v>0</v>
      </c>
      <c r="J22" s="6"/>
      <c r="K22" s="39">
        <v>564337945</v>
      </c>
      <c r="L22" s="43"/>
      <c r="M22" s="39">
        <v>297692910914</v>
      </c>
      <c r="N22" s="43"/>
      <c r="O22" s="39">
        <v>225531261571</v>
      </c>
      <c r="P22" s="43"/>
      <c r="Q22" s="82">
        <f t="shared" si="1"/>
        <v>72161649343</v>
      </c>
      <c r="R22" s="82"/>
    </row>
    <row r="23" spans="1:18" ht="21.75" customHeight="1">
      <c r="A23" s="11" t="s">
        <v>22</v>
      </c>
      <c r="B23" s="6"/>
      <c r="C23" s="12">
        <v>0</v>
      </c>
      <c r="D23" s="6"/>
      <c r="E23" s="12">
        <v>0</v>
      </c>
      <c r="F23" s="6"/>
      <c r="G23" s="12">
        <v>0</v>
      </c>
      <c r="H23" s="6"/>
      <c r="I23" s="34">
        <f t="shared" si="0"/>
        <v>0</v>
      </c>
      <c r="J23" s="6"/>
      <c r="K23" s="39">
        <v>3400000</v>
      </c>
      <c r="L23" s="43"/>
      <c r="M23" s="39">
        <v>42028940090</v>
      </c>
      <c r="N23" s="43"/>
      <c r="O23" s="39">
        <v>45253436559</v>
      </c>
      <c r="P23" s="43"/>
      <c r="Q23" s="82">
        <f t="shared" si="1"/>
        <v>-3224496469</v>
      </c>
      <c r="R23" s="82"/>
    </row>
    <row r="24" spans="1:18" ht="21.75" customHeight="1">
      <c r="A24" s="11" t="s">
        <v>24</v>
      </c>
      <c r="B24" s="6"/>
      <c r="C24" s="12">
        <v>0</v>
      </c>
      <c r="D24" s="6"/>
      <c r="E24" s="12">
        <v>0</v>
      </c>
      <c r="F24" s="6"/>
      <c r="G24" s="12">
        <v>0</v>
      </c>
      <c r="H24" s="6"/>
      <c r="I24" s="34">
        <f t="shared" si="0"/>
        <v>0</v>
      </c>
      <c r="J24" s="6"/>
      <c r="K24" s="39">
        <v>360000</v>
      </c>
      <c r="L24" s="43"/>
      <c r="M24" s="39">
        <v>4417411046</v>
      </c>
      <c r="N24" s="43"/>
      <c r="O24" s="39">
        <v>3562912190</v>
      </c>
      <c r="P24" s="43"/>
      <c r="Q24" s="82">
        <f t="shared" si="1"/>
        <v>854498856</v>
      </c>
      <c r="R24" s="82"/>
    </row>
    <row r="25" spans="1:18" ht="21.75" customHeight="1">
      <c r="A25" s="11" t="s">
        <v>75</v>
      </c>
      <c r="B25" s="6"/>
      <c r="C25" s="12">
        <v>0</v>
      </c>
      <c r="D25" s="6"/>
      <c r="E25" s="12">
        <v>0</v>
      </c>
      <c r="F25" s="6"/>
      <c r="G25" s="12">
        <v>0</v>
      </c>
      <c r="H25" s="6"/>
      <c r="I25" s="34">
        <f t="shared" si="0"/>
        <v>0</v>
      </c>
      <c r="J25" s="6"/>
      <c r="K25" s="39">
        <v>12000000</v>
      </c>
      <c r="L25" s="43"/>
      <c r="M25" s="39">
        <v>19609126301</v>
      </c>
      <c r="N25" s="43"/>
      <c r="O25" s="39">
        <v>17403827400</v>
      </c>
      <c r="P25" s="43"/>
      <c r="Q25" s="82">
        <f t="shared" si="1"/>
        <v>2205298901</v>
      </c>
      <c r="R25" s="82"/>
    </row>
    <row r="26" spans="1:18" ht="21.75" customHeight="1">
      <c r="A26" s="11" t="s">
        <v>76</v>
      </c>
      <c r="B26" s="6"/>
      <c r="C26" s="12">
        <v>0</v>
      </c>
      <c r="D26" s="6"/>
      <c r="E26" s="12">
        <v>0</v>
      </c>
      <c r="F26" s="6"/>
      <c r="G26" s="12">
        <v>0</v>
      </c>
      <c r="H26" s="6"/>
      <c r="I26" s="34">
        <f t="shared" si="0"/>
        <v>0</v>
      </c>
      <c r="J26" s="6"/>
      <c r="K26" s="39">
        <v>30168793</v>
      </c>
      <c r="L26" s="43"/>
      <c r="M26" s="39">
        <v>114578957856</v>
      </c>
      <c r="N26" s="43"/>
      <c r="O26" s="39">
        <v>95090363666</v>
      </c>
      <c r="P26" s="43"/>
      <c r="Q26" s="82">
        <f t="shared" si="1"/>
        <v>19488594190</v>
      </c>
      <c r="R26" s="82"/>
    </row>
    <row r="27" spans="1:18" ht="21.75" customHeight="1">
      <c r="A27" s="11" t="s">
        <v>77</v>
      </c>
      <c r="B27" s="6"/>
      <c r="C27" s="12">
        <v>0</v>
      </c>
      <c r="D27" s="6"/>
      <c r="E27" s="12">
        <v>0</v>
      </c>
      <c r="F27" s="6"/>
      <c r="G27" s="12">
        <v>0</v>
      </c>
      <c r="H27" s="6"/>
      <c r="I27" s="34">
        <f t="shared" si="0"/>
        <v>0</v>
      </c>
      <c r="J27" s="6"/>
      <c r="K27" s="39">
        <v>55000000</v>
      </c>
      <c r="L27" s="43"/>
      <c r="M27" s="39">
        <v>160398655976</v>
      </c>
      <c r="N27" s="43"/>
      <c r="O27" s="39">
        <v>144590951149</v>
      </c>
      <c r="P27" s="43"/>
      <c r="Q27" s="82">
        <f t="shared" si="1"/>
        <v>15807704827</v>
      </c>
      <c r="R27" s="82"/>
    </row>
    <row r="28" spans="1:18" ht="21.75" customHeight="1">
      <c r="A28" s="11" t="s">
        <v>78</v>
      </c>
      <c r="B28" s="6"/>
      <c r="C28" s="12">
        <v>0</v>
      </c>
      <c r="D28" s="6"/>
      <c r="E28" s="12">
        <v>0</v>
      </c>
      <c r="F28" s="6"/>
      <c r="G28" s="12">
        <v>0</v>
      </c>
      <c r="H28" s="6"/>
      <c r="I28" s="34">
        <f t="shared" si="0"/>
        <v>0</v>
      </c>
      <c r="J28" s="6"/>
      <c r="K28" s="39">
        <v>113917000</v>
      </c>
      <c r="L28" s="43"/>
      <c r="M28" s="39">
        <v>54962176550</v>
      </c>
      <c r="N28" s="43"/>
      <c r="O28" s="39">
        <v>45484241034</v>
      </c>
      <c r="P28" s="43"/>
      <c r="Q28" s="82">
        <f t="shared" si="1"/>
        <v>9477935516</v>
      </c>
      <c r="R28" s="82"/>
    </row>
    <row r="29" spans="1:18" ht="21.75" customHeight="1">
      <c r="A29" s="11" t="s">
        <v>79</v>
      </c>
      <c r="B29" s="6"/>
      <c r="C29" s="12">
        <v>0</v>
      </c>
      <c r="D29" s="6"/>
      <c r="E29" s="12">
        <v>0</v>
      </c>
      <c r="F29" s="6"/>
      <c r="G29" s="12">
        <v>0</v>
      </c>
      <c r="H29" s="6"/>
      <c r="I29" s="34">
        <f t="shared" si="0"/>
        <v>0</v>
      </c>
      <c r="J29" s="6"/>
      <c r="K29" s="39">
        <v>19390000</v>
      </c>
      <c r="L29" s="43"/>
      <c r="M29" s="39">
        <v>106309443872</v>
      </c>
      <c r="N29" s="43"/>
      <c r="O29" s="39">
        <v>78697392864</v>
      </c>
      <c r="P29" s="43"/>
      <c r="Q29" s="82">
        <f t="shared" si="1"/>
        <v>27612051008</v>
      </c>
      <c r="R29" s="82"/>
    </row>
    <row r="30" spans="1:18" ht="21.75" customHeight="1">
      <c r="A30" s="14" t="s">
        <v>21</v>
      </c>
      <c r="B30" s="6"/>
      <c r="C30" s="15">
        <v>0</v>
      </c>
      <c r="D30" s="6"/>
      <c r="E30" s="15">
        <v>0</v>
      </c>
      <c r="F30" s="6"/>
      <c r="G30" s="15">
        <v>0</v>
      </c>
      <c r="H30" s="6"/>
      <c r="I30" s="34">
        <f t="shared" si="0"/>
        <v>0</v>
      </c>
      <c r="J30" s="6"/>
      <c r="K30" s="40">
        <v>34474257</v>
      </c>
      <c r="L30" s="43"/>
      <c r="M30" s="40">
        <v>59915288330</v>
      </c>
      <c r="N30" s="43"/>
      <c r="O30" s="40">
        <v>49118720644</v>
      </c>
      <c r="P30" s="43"/>
      <c r="Q30" s="82">
        <f t="shared" si="1"/>
        <v>10796567686</v>
      </c>
      <c r="R30" s="82"/>
    </row>
    <row r="31" spans="1:18" ht="21.75" customHeight="1">
      <c r="A31" s="4" t="s">
        <v>26</v>
      </c>
      <c r="B31" s="6"/>
      <c r="C31" s="17"/>
      <c r="D31" s="6"/>
      <c r="E31" s="17">
        <f>SUM(E8:E30)</f>
        <v>0</v>
      </c>
      <c r="F31" s="6"/>
      <c r="G31" s="17">
        <f>SUM(G8:G30)</f>
        <v>0</v>
      </c>
      <c r="H31" s="6"/>
      <c r="I31" s="17">
        <f>SUM(I8:I30)</f>
        <v>0</v>
      </c>
      <c r="J31" s="6"/>
      <c r="K31" s="17"/>
      <c r="L31" s="6"/>
      <c r="M31" s="17">
        <f>SUM(M8:M30)</f>
        <v>1571702208213</v>
      </c>
      <c r="N31" s="6"/>
      <c r="O31" s="17">
        <f>SUM(O8:O30)</f>
        <v>1324429144902</v>
      </c>
      <c r="P31" s="6"/>
      <c r="Q31" s="83">
        <f>SUM(Q8:R30)</f>
        <v>247273063311</v>
      </c>
      <c r="R31" s="83"/>
    </row>
    <row r="34" spans="13:17">
      <c r="M34" s="28"/>
      <c r="Q34" s="28"/>
    </row>
    <row r="35" spans="13:17">
      <c r="M35" s="28"/>
      <c r="O35" s="63"/>
      <c r="Q35" s="28"/>
    </row>
    <row r="36" spans="13:17">
      <c r="M36" s="28"/>
      <c r="Q36" s="28"/>
    </row>
    <row r="37" spans="13:17">
      <c r="M37" s="28"/>
      <c r="Q37" s="28"/>
    </row>
    <row r="38" spans="13:17">
      <c r="M38" s="28"/>
      <c r="Q38" s="28"/>
    </row>
    <row r="39" spans="13:17">
      <c r="M39" s="28"/>
      <c r="Q39" s="28"/>
    </row>
    <row r="40" spans="13:17">
      <c r="M40" s="28"/>
      <c r="Q40" s="28"/>
    </row>
    <row r="41" spans="13:17">
      <c r="M41" s="28"/>
      <c r="Q41" s="28"/>
    </row>
    <row r="42" spans="13:17">
      <c r="M42" s="28"/>
      <c r="Q42" s="63"/>
    </row>
    <row r="43" spans="13:17">
      <c r="M43" s="28"/>
      <c r="Q43" s="28"/>
    </row>
    <row r="44" spans="13:17">
      <c r="M44" s="63"/>
      <c r="Q44" s="28"/>
    </row>
    <row r="45" spans="13:17">
      <c r="Q45" s="28"/>
    </row>
    <row r="46" spans="13:17">
      <c r="Q46" s="28"/>
    </row>
    <row r="47" spans="13:17">
      <c r="Q47" s="28"/>
    </row>
    <row r="48" spans="13:17">
      <c r="Q48" s="28"/>
    </row>
    <row r="49" spans="17:17">
      <c r="Q49" s="28"/>
    </row>
    <row r="50" spans="17:17">
      <c r="Q50" s="28"/>
    </row>
  </sheetData>
  <mergeCells count="32">
    <mergeCell ref="Q28:R28"/>
    <mergeCell ref="Q29:R29"/>
    <mergeCell ref="Q30:R30"/>
    <mergeCell ref="Q31:R31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  <pageSetUpPr fitToPage="1"/>
  </sheetPr>
  <dimension ref="A1:R42"/>
  <sheetViews>
    <sheetView rightToLeft="1" tabSelected="1" view="pageBreakPreview" zoomScale="85" zoomScaleNormal="85" zoomScaleSheetLayoutView="85" workbookViewId="0">
      <selection activeCell="Q8" sqref="Q8:R8"/>
    </sheetView>
  </sheetViews>
  <sheetFormatPr defaultRowHeight="12.75"/>
  <cols>
    <col min="1" max="1" width="27.28515625" bestFit="1" customWidth="1"/>
    <col min="2" max="2" width="1.28515625" customWidth="1"/>
    <col min="3" max="3" width="14.5703125" bestFit="1" customWidth="1"/>
    <col min="4" max="4" width="1.28515625" customWidth="1"/>
    <col min="5" max="5" width="19.140625" bestFit="1" customWidth="1"/>
    <col min="6" max="6" width="1.28515625" customWidth="1"/>
    <col min="7" max="7" width="18.28515625" bestFit="1" customWidth="1"/>
    <col min="8" max="8" width="1.28515625" customWidth="1"/>
    <col min="9" max="9" width="26.42578125" bestFit="1" customWidth="1"/>
    <col min="10" max="10" width="1.28515625" customWidth="1"/>
    <col min="11" max="11" width="14.5703125" bestFit="1" customWidth="1"/>
    <col min="12" max="12" width="1.28515625" customWidth="1"/>
    <col min="13" max="13" width="19.140625" style="33" bestFit="1" customWidth="1"/>
    <col min="14" max="14" width="1.28515625" customWidth="1"/>
    <col min="15" max="15" width="19.140625" bestFit="1" customWidth="1"/>
    <col min="16" max="16" width="1.28515625" customWidth="1"/>
    <col min="17" max="17" width="21.5703125" customWidth="1"/>
    <col min="18" max="18" width="1.28515625" customWidth="1"/>
    <col min="19" max="19" width="0.28515625" customWidth="1"/>
  </cols>
  <sheetData>
    <row r="1" spans="1:18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8" ht="21.75" customHeight="1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4.45" customHeight="1"/>
    <row r="5" spans="1:18" ht="14.45" customHeight="1">
      <c r="A5" s="68" t="s">
        <v>103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4.45" customHeight="1">
      <c r="A6" s="69" t="s">
        <v>46</v>
      </c>
      <c r="B6" s="6"/>
      <c r="C6" s="69" t="s">
        <v>58</v>
      </c>
      <c r="D6" s="69"/>
      <c r="E6" s="69"/>
      <c r="F6" s="69"/>
      <c r="G6" s="69"/>
      <c r="H6" s="69"/>
      <c r="I6" s="69"/>
      <c r="J6" s="6"/>
      <c r="K6" s="69" t="s">
        <v>59</v>
      </c>
      <c r="L6" s="69"/>
      <c r="M6" s="69"/>
      <c r="N6" s="69"/>
      <c r="O6" s="69"/>
      <c r="P6" s="69"/>
      <c r="Q6" s="69"/>
      <c r="R6" s="69"/>
    </row>
    <row r="7" spans="1:18" ht="38.25" customHeight="1">
      <c r="A7" s="69"/>
      <c r="B7" s="6"/>
      <c r="C7" s="5" t="s">
        <v>13</v>
      </c>
      <c r="D7" s="7"/>
      <c r="E7" s="5" t="s">
        <v>15</v>
      </c>
      <c r="F7" s="7"/>
      <c r="G7" s="5" t="s">
        <v>101</v>
      </c>
      <c r="H7" s="7"/>
      <c r="I7" s="5" t="s">
        <v>104</v>
      </c>
      <c r="J7" s="6"/>
      <c r="K7" s="5" t="s">
        <v>13</v>
      </c>
      <c r="L7" s="7"/>
      <c r="M7" s="50" t="s">
        <v>15</v>
      </c>
      <c r="N7" s="7"/>
      <c r="O7" s="5" t="s">
        <v>101</v>
      </c>
      <c r="P7" s="7"/>
      <c r="Q7" s="80" t="s">
        <v>104</v>
      </c>
      <c r="R7" s="80"/>
    </row>
    <row r="8" spans="1:18" ht="21.75" customHeight="1">
      <c r="A8" s="8" t="s">
        <v>21</v>
      </c>
      <c r="B8" s="6"/>
      <c r="C8" s="38">
        <v>15158950</v>
      </c>
      <c r="D8" s="43"/>
      <c r="E8" s="38">
        <v>12481661838</v>
      </c>
      <c r="F8" s="43"/>
      <c r="G8" s="38">
        <v>13868513153</v>
      </c>
      <c r="H8" s="43"/>
      <c r="I8" s="38">
        <f>E8-G8</f>
        <v>-1386851315</v>
      </c>
      <c r="J8" s="43"/>
      <c r="K8" s="38">
        <v>15158950</v>
      </c>
      <c r="L8" s="43"/>
      <c r="M8" s="51">
        <v>12481661838</v>
      </c>
      <c r="N8" s="43"/>
      <c r="O8" s="38">
        <v>17723837957</v>
      </c>
      <c r="P8" s="43"/>
      <c r="Q8" s="81">
        <f>M8-O8</f>
        <v>-5242176119</v>
      </c>
      <c r="R8" s="81"/>
    </row>
    <row r="9" spans="1:18" ht="21.75" customHeight="1">
      <c r="A9" s="11" t="s">
        <v>19</v>
      </c>
      <c r="B9" s="6"/>
      <c r="C9" s="39">
        <v>8200000000</v>
      </c>
      <c r="D9" s="43"/>
      <c r="E9" s="39">
        <v>3478402485000</v>
      </c>
      <c r="F9" s="43"/>
      <c r="G9" s="39">
        <v>3864891650000</v>
      </c>
      <c r="H9" s="43"/>
      <c r="I9" s="41">
        <f t="shared" ref="I9:I14" si="0">E9-G9</f>
        <v>-386489165000</v>
      </c>
      <c r="J9" s="43"/>
      <c r="K9" s="39">
        <v>8200000000</v>
      </c>
      <c r="L9" s="43"/>
      <c r="M9" s="49">
        <v>3478402485000</v>
      </c>
      <c r="N9" s="43"/>
      <c r="O9" s="39">
        <v>3277817727051</v>
      </c>
      <c r="P9" s="43"/>
      <c r="Q9" s="82">
        <f t="shared" ref="Q9:Q14" si="1">M9-O9</f>
        <v>200584757949</v>
      </c>
      <c r="R9" s="82"/>
    </row>
    <row r="10" spans="1:18" ht="21.75" customHeight="1">
      <c r="A10" s="11" t="s">
        <v>22</v>
      </c>
      <c r="B10" s="6"/>
      <c r="C10" s="39">
        <v>816000</v>
      </c>
      <c r="D10" s="43"/>
      <c r="E10" s="39">
        <v>8096113508</v>
      </c>
      <c r="F10" s="43"/>
      <c r="G10" s="39">
        <v>8995681675</v>
      </c>
      <c r="H10" s="43"/>
      <c r="I10" s="41">
        <f t="shared" si="0"/>
        <v>-899568167</v>
      </c>
      <c r="J10" s="43"/>
      <c r="K10" s="39">
        <v>816000</v>
      </c>
      <c r="L10" s="43"/>
      <c r="M10" s="49">
        <v>8096113508</v>
      </c>
      <c r="N10" s="43"/>
      <c r="O10" s="39">
        <v>10860824778</v>
      </c>
      <c r="P10" s="43"/>
      <c r="Q10" s="82">
        <f t="shared" si="1"/>
        <v>-2764711270</v>
      </c>
      <c r="R10" s="82"/>
    </row>
    <row r="11" spans="1:18" ht="21.75" customHeight="1">
      <c r="A11" s="11" t="s">
        <v>24</v>
      </c>
      <c r="B11" s="6"/>
      <c r="C11" s="39">
        <v>360000</v>
      </c>
      <c r="D11" s="43"/>
      <c r="E11" s="39">
        <v>3157085615</v>
      </c>
      <c r="F11" s="43"/>
      <c r="G11" s="39">
        <v>3865090104</v>
      </c>
      <c r="H11" s="43"/>
      <c r="I11" s="41">
        <f t="shared" si="0"/>
        <v>-708004489</v>
      </c>
      <c r="J11" s="43"/>
      <c r="K11" s="39">
        <v>360000</v>
      </c>
      <c r="L11" s="43"/>
      <c r="M11" s="49">
        <v>3157085615</v>
      </c>
      <c r="N11" s="43"/>
      <c r="O11" s="39">
        <v>3562912187</v>
      </c>
      <c r="P11" s="43"/>
      <c r="Q11" s="82">
        <f t="shared" si="1"/>
        <v>-405826572</v>
      </c>
      <c r="R11" s="82"/>
    </row>
    <row r="12" spans="1:18" ht="21.75" customHeight="1">
      <c r="A12" s="11" t="s">
        <v>20</v>
      </c>
      <c r="B12" s="6"/>
      <c r="C12" s="39">
        <v>1475169</v>
      </c>
      <c r="D12" s="43"/>
      <c r="E12" s="39">
        <v>9242803674</v>
      </c>
      <c r="F12" s="43"/>
      <c r="G12" s="39">
        <v>10269781860</v>
      </c>
      <c r="H12" s="43"/>
      <c r="I12" s="41">
        <f t="shared" si="0"/>
        <v>-1026978186</v>
      </c>
      <c r="J12" s="43"/>
      <c r="K12" s="39">
        <v>1475169</v>
      </c>
      <c r="L12" s="43"/>
      <c r="M12" s="49">
        <v>9242803674</v>
      </c>
      <c r="N12" s="43"/>
      <c r="O12" s="39">
        <v>6693024691</v>
      </c>
      <c r="P12" s="43"/>
      <c r="Q12" s="82">
        <f t="shared" si="1"/>
        <v>2549778983</v>
      </c>
      <c r="R12" s="82"/>
    </row>
    <row r="13" spans="1:18" ht="21.75" customHeight="1">
      <c r="A13" s="11" t="s">
        <v>23</v>
      </c>
      <c r="B13" s="6"/>
      <c r="C13" s="39">
        <v>257500</v>
      </c>
      <c r="D13" s="43"/>
      <c r="E13" s="39">
        <v>3559758702</v>
      </c>
      <c r="F13" s="43"/>
      <c r="G13" s="39">
        <v>3955287447</v>
      </c>
      <c r="H13" s="43"/>
      <c r="I13" s="41">
        <f t="shared" si="0"/>
        <v>-395528745</v>
      </c>
      <c r="J13" s="43"/>
      <c r="K13" s="39">
        <v>257500</v>
      </c>
      <c r="L13" s="43"/>
      <c r="M13" s="49">
        <v>3559758702</v>
      </c>
      <c r="N13" s="43"/>
      <c r="O13" s="39">
        <v>4199053015</v>
      </c>
      <c r="P13" s="43"/>
      <c r="Q13" s="82">
        <f t="shared" si="1"/>
        <v>-639294313</v>
      </c>
      <c r="R13" s="82"/>
    </row>
    <row r="14" spans="1:18" ht="21.75" customHeight="1">
      <c r="A14" s="14" t="s">
        <v>25</v>
      </c>
      <c r="B14" s="6"/>
      <c r="C14" s="40">
        <v>176250</v>
      </c>
      <c r="D14" s="43"/>
      <c r="E14" s="40">
        <v>1985901022</v>
      </c>
      <c r="F14" s="43"/>
      <c r="G14" s="40">
        <v>2206498395</v>
      </c>
      <c r="H14" s="43"/>
      <c r="I14" s="41">
        <f t="shared" si="0"/>
        <v>-220597373</v>
      </c>
      <c r="J14" s="43"/>
      <c r="K14" s="40">
        <v>176250</v>
      </c>
      <c r="L14" s="43"/>
      <c r="M14" s="40">
        <v>1985901022</v>
      </c>
      <c r="N14" s="43"/>
      <c r="O14" s="40">
        <v>1608763603</v>
      </c>
      <c r="P14" s="43"/>
      <c r="Q14" s="82">
        <f t="shared" si="1"/>
        <v>377137419</v>
      </c>
      <c r="R14" s="82"/>
    </row>
    <row r="15" spans="1:18" ht="21.75" customHeight="1">
      <c r="A15" s="4" t="s">
        <v>26</v>
      </c>
      <c r="B15" s="6"/>
      <c r="C15" s="17"/>
      <c r="D15" s="6"/>
      <c r="E15" s="52">
        <f>SUM(E8:E14)</f>
        <v>3516925809359</v>
      </c>
      <c r="F15" s="6"/>
      <c r="G15" s="17">
        <f>SUM(G8:G14)</f>
        <v>3908052502634</v>
      </c>
      <c r="H15" s="6"/>
      <c r="I15" s="42">
        <f>SUM(I8:I14)</f>
        <v>-391126693275</v>
      </c>
      <c r="J15" s="6"/>
      <c r="K15" s="17"/>
      <c r="L15" s="6"/>
      <c r="M15" s="52">
        <f>SUM(M8:M14)</f>
        <v>3516925809359</v>
      </c>
      <c r="N15" s="6"/>
      <c r="O15" s="17">
        <f>SUM(O8:O14)</f>
        <v>3322466143282</v>
      </c>
      <c r="P15" s="6"/>
      <c r="Q15" s="83">
        <f>SUM(Q8:R14)</f>
        <v>194459666077</v>
      </c>
      <c r="R15" s="83"/>
    </row>
    <row r="17" spans="3:17">
      <c r="E17" s="28"/>
    </row>
    <row r="18" spans="3:17">
      <c r="E18" s="28"/>
      <c r="M18" s="62"/>
    </row>
    <row r="19" spans="3:17">
      <c r="E19" s="28"/>
      <c r="I19" s="28"/>
      <c r="Q19" s="65"/>
    </row>
    <row r="20" spans="3:17">
      <c r="E20" s="28"/>
      <c r="I20" s="28"/>
      <c r="M20" s="62"/>
    </row>
    <row r="21" spans="3:17">
      <c r="E21" s="28"/>
      <c r="I21" s="28"/>
    </row>
    <row r="22" spans="3:17">
      <c r="E22" s="28"/>
      <c r="I22" s="28"/>
      <c r="Q22" s="28"/>
    </row>
    <row r="23" spans="3:17">
      <c r="C23" s="28"/>
      <c r="E23" s="28"/>
      <c r="I23" s="28"/>
    </row>
    <row r="24" spans="3:17">
      <c r="E24" s="28"/>
      <c r="I24" s="28"/>
    </row>
    <row r="25" spans="3:17">
      <c r="E25" s="28"/>
      <c r="I25" s="28"/>
      <c r="M25" s="62"/>
    </row>
    <row r="26" spans="3:17">
      <c r="E26" s="28"/>
      <c r="M26" s="62"/>
    </row>
    <row r="27" spans="3:17">
      <c r="E27" s="28"/>
      <c r="M27" s="62"/>
    </row>
    <row r="28" spans="3:17">
      <c r="E28" s="28"/>
      <c r="M28" s="62"/>
    </row>
    <row r="29" spans="3:17">
      <c r="M29" s="62"/>
    </row>
    <row r="30" spans="3:17">
      <c r="K30" s="28"/>
      <c r="M30" s="62"/>
    </row>
    <row r="31" spans="3:17">
      <c r="M31" s="62"/>
    </row>
    <row r="32" spans="3:17">
      <c r="M32" s="62"/>
    </row>
    <row r="33" spans="13:15">
      <c r="M33" s="62"/>
    </row>
    <row r="35" spans="13:15">
      <c r="M35" s="62"/>
    </row>
    <row r="39" spans="13:15" ht="15.75">
      <c r="O39" s="64">
        <v>3322466143282</v>
      </c>
    </row>
    <row r="42" spans="13:15">
      <c r="O42" s="28">
        <f>O15-O39</f>
        <v>0</v>
      </c>
    </row>
  </sheetData>
  <mergeCells count="16">
    <mergeCell ref="Q13:R13"/>
    <mergeCell ref="Q14:R14"/>
    <mergeCell ref="Q15:R15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AF25"/>
  <sheetViews>
    <sheetView rightToLeft="1" view="pageBreakPreview" zoomScaleNormal="85" zoomScaleSheetLayoutView="100" workbookViewId="0">
      <selection activeCell="AF14" sqref="AE14:AF14"/>
    </sheetView>
  </sheetViews>
  <sheetFormatPr defaultRowHeight="12.75"/>
  <cols>
    <col min="1" max="1" width="3.85546875" bestFit="1" customWidth="1"/>
    <col min="2" max="2" width="2.5703125" customWidth="1"/>
    <col min="3" max="3" width="23.42578125" customWidth="1"/>
    <col min="4" max="5" width="1.28515625" customWidth="1"/>
    <col min="6" max="6" width="16.28515625" bestFit="1" customWidth="1"/>
    <col min="7" max="7" width="1.28515625" customWidth="1"/>
    <col min="8" max="8" width="18.85546875" bestFit="1" customWidth="1"/>
    <col min="9" max="9" width="1.28515625" customWidth="1"/>
    <col min="10" max="10" width="18.42578125" bestFit="1" customWidth="1"/>
    <col min="11" max="11" width="1.28515625" customWidth="1"/>
    <col min="12" max="12" width="8.7109375" bestFit="1" customWidth="1"/>
    <col min="13" max="13" width="1.28515625" customWidth="1"/>
    <col min="14" max="14" width="12.85546875" bestFit="1" customWidth="1"/>
    <col min="15" max="15" width="1.28515625" customWidth="1"/>
    <col min="16" max="16" width="5.5703125" bestFit="1" customWidth="1"/>
    <col min="17" max="17" width="1.28515625" customWidth="1"/>
    <col min="18" max="18" width="10.28515625" bestFit="1" customWidth="1"/>
    <col min="19" max="19" width="1.28515625" customWidth="1"/>
    <col min="20" max="20" width="14.5703125" bestFit="1" customWidth="1"/>
    <col min="21" max="21" width="1.28515625" customWidth="1"/>
    <col min="22" max="22" width="16.42578125" bestFit="1" customWidth="1"/>
    <col min="23" max="23" width="1.28515625" customWidth="1"/>
    <col min="24" max="24" width="18.85546875" bestFit="1" customWidth="1"/>
    <col min="25" max="25" width="1.28515625" customWidth="1"/>
    <col min="26" max="26" width="18.85546875" bestFit="1" customWidth="1"/>
    <col min="27" max="27" width="1.28515625" customWidth="1"/>
    <col min="28" max="28" width="19.140625" bestFit="1" customWidth="1"/>
    <col min="29" max="29" width="0.28515625" customWidth="1"/>
    <col min="32" max="32" width="19.140625" style="28" bestFit="1" customWidth="1"/>
  </cols>
  <sheetData>
    <row r="1" spans="1:32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32" ht="21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32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32" ht="14.45" customHeight="1">
      <c r="A4" s="1" t="s">
        <v>3</v>
      </c>
      <c r="B4" s="68" t="s">
        <v>4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32" ht="14.45" customHeight="1">
      <c r="A5" s="68" t="s">
        <v>5</v>
      </c>
      <c r="B5" s="68"/>
      <c r="C5" s="68" t="s">
        <v>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32" ht="14.45" customHeight="1">
      <c r="A6" s="6"/>
      <c r="B6" s="6"/>
      <c r="C6" s="6"/>
      <c r="D6" s="6"/>
      <c r="E6" s="6"/>
      <c r="F6" s="69" t="s">
        <v>7</v>
      </c>
      <c r="G6" s="69"/>
      <c r="H6" s="69"/>
      <c r="I6" s="69"/>
      <c r="J6" s="69"/>
      <c r="K6" s="6"/>
      <c r="L6" s="69" t="s">
        <v>8</v>
      </c>
      <c r="M6" s="69"/>
      <c r="N6" s="69"/>
      <c r="O6" s="69"/>
      <c r="P6" s="69"/>
      <c r="Q6" s="69"/>
      <c r="R6" s="69"/>
      <c r="S6" s="6"/>
      <c r="T6" s="69" t="s">
        <v>9</v>
      </c>
      <c r="U6" s="69"/>
      <c r="V6" s="69"/>
      <c r="W6" s="69"/>
      <c r="X6" s="69"/>
      <c r="Y6" s="69"/>
      <c r="Z6" s="69"/>
      <c r="AA6" s="69"/>
      <c r="AB6" s="69"/>
    </row>
    <row r="7" spans="1:32" ht="14.45" customHeight="1">
      <c r="A7" s="6"/>
      <c r="B7" s="6"/>
      <c r="C7" s="6"/>
      <c r="D7" s="6"/>
      <c r="E7" s="6"/>
      <c r="F7" s="7"/>
      <c r="G7" s="7"/>
      <c r="H7" s="7"/>
      <c r="I7" s="7"/>
      <c r="J7" s="7"/>
      <c r="K7" s="6"/>
      <c r="L7" s="70" t="s">
        <v>10</v>
      </c>
      <c r="M7" s="70"/>
      <c r="N7" s="70"/>
      <c r="O7" s="7"/>
      <c r="P7" s="70" t="s">
        <v>11</v>
      </c>
      <c r="Q7" s="70"/>
      <c r="R7" s="70"/>
      <c r="S7" s="6"/>
      <c r="T7" s="7"/>
      <c r="U7" s="7"/>
      <c r="V7" s="7"/>
      <c r="W7" s="7"/>
      <c r="X7" s="7"/>
      <c r="Y7" s="7"/>
      <c r="Z7" s="7"/>
      <c r="AA7" s="7"/>
      <c r="AB7" s="7"/>
    </row>
    <row r="8" spans="1:32" ht="14.45" customHeight="1">
      <c r="A8" s="69" t="s">
        <v>12</v>
      </c>
      <c r="B8" s="69"/>
      <c r="C8" s="69"/>
      <c r="D8" s="6"/>
      <c r="E8" s="69" t="s">
        <v>13</v>
      </c>
      <c r="F8" s="69"/>
      <c r="G8" s="6"/>
      <c r="H8" s="2" t="s">
        <v>14</v>
      </c>
      <c r="I8" s="6"/>
      <c r="J8" s="2" t="s">
        <v>15</v>
      </c>
      <c r="K8" s="6"/>
      <c r="L8" s="3" t="s">
        <v>13</v>
      </c>
      <c r="M8" s="7"/>
      <c r="N8" s="3" t="s">
        <v>14</v>
      </c>
      <c r="O8" s="6"/>
      <c r="P8" s="3" t="s">
        <v>13</v>
      </c>
      <c r="Q8" s="7"/>
      <c r="R8" s="3" t="s">
        <v>16</v>
      </c>
      <c r="S8" s="6"/>
      <c r="T8" s="2" t="s">
        <v>13</v>
      </c>
      <c r="U8" s="6"/>
      <c r="V8" s="2" t="s">
        <v>17</v>
      </c>
      <c r="W8" s="6"/>
      <c r="X8" s="2" t="s">
        <v>14</v>
      </c>
      <c r="Y8" s="6"/>
      <c r="Z8" s="2" t="s">
        <v>15</v>
      </c>
      <c r="AA8" s="6"/>
      <c r="AB8" s="2" t="s">
        <v>18</v>
      </c>
    </row>
    <row r="9" spans="1:32" ht="21.75" customHeight="1">
      <c r="A9" s="71" t="s">
        <v>19</v>
      </c>
      <c r="B9" s="71"/>
      <c r="C9" s="71"/>
      <c r="D9" s="6"/>
      <c r="E9" s="72">
        <v>8200000000</v>
      </c>
      <c r="F9" s="72"/>
      <c r="G9" s="6"/>
      <c r="H9" s="9">
        <v>3205509980900</v>
      </c>
      <c r="I9" s="6"/>
      <c r="J9" s="9">
        <v>3864891650000</v>
      </c>
      <c r="K9" s="6"/>
      <c r="L9" s="9">
        <v>0</v>
      </c>
      <c r="M9" s="6"/>
      <c r="N9" s="9">
        <v>0</v>
      </c>
      <c r="O9" s="6"/>
      <c r="P9" s="9">
        <v>0</v>
      </c>
      <c r="Q9" s="6"/>
      <c r="R9" s="9">
        <v>0</v>
      </c>
      <c r="S9" s="6"/>
      <c r="T9" s="9">
        <v>8200000000</v>
      </c>
      <c r="U9" s="6"/>
      <c r="V9" s="9">
        <v>427.5</v>
      </c>
      <c r="W9" s="6"/>
      <c r="X9" s="9">
        <v>3205509980900</v>
      </c>
      <c r="Y9" s="6"/>
      <c r="Z9" s="9">
        <v>3478402485000</v>
      </c>
      <c r="AA9" s="6"/>
      <c r="AB9" s="21">
        <f>Z9/AF16</f>
        <v>0.98728719581990787</v>
      </c>
    </row>
    <row r="10" spans="1:32" ht="21.75" customHeight="1">
      <c r="A10" s="73" t="s">
        <v>20</v>
      </c>
      <c r="B10" s="73"/>
      <c r="C10" s="73"/>
      <c r="D10" s="6"/>
      <c r="E10" s="74">
        <v>1475169</v>
      </c>
      <c r="F10" s="74"/>
      <c r="G10" s="6"/>
      <c r="H10" s="12">
        <v>6693024691</v>
      </c>
      <c r="I10" s="6"/>
      <c r="J10" s="12">
        <v>10269781860.508101</v>
      </c>
      <c r="K10" s="6"/>
      <c r="L10" s="12">
        <v>0</v>
      </c>
      <c r="M10" s="6"/>
      <c r="N10" s="12">
        <v>0</v>
      </c>
      <c r="O10" s="6"/>
      <c r="P10" s="12">
        <v>0</v>
      </c>
      <c r="Q10" s="6"/>
      <c r="R10" s="12">
        <v>0</v>
      </c>
      <c r="S10" s="6"/>
      <c r="T10" s="12">
        <v>1475169</v>
      </c>
      <c r="U10" s="6"/>
      <c r="V10" s="12">
        <v>6314.4</v>
      </c>
      <c r="W10" s="6"/>
      <c r="X10" s="12">
        <v>6693024691</v>
      </c>
      <c r="Y10" s="6"/>
      <c r="Z10" s="12">
        <v>9242803674.4572697</v>
      </c>
      <c r="AA10" s="6"/>
      <c r="AB10" s="22">
        <f>Z10/AF16</f>
        <v>2.6234174338996478E-3</v>
      </c>
    </row>
    <row r="11" spans="1:32" ht="21.75" customHeight="1">
      <c r="A11" s="73" t="s">
        <v>21</v>
      </c>
      <c r="B11" s="73"/>
      <c r="C11" s="73"/>
      <c r="D11" s="6"/>
      <c r="E11" s="74">
        <v>15158950</v>
      </c>
      <c r="F11" s="74"/>
      <c r="G11" s="6"/>
      <c r="H11" s="12">
        <v>20152529422</v>
      </c>
      <c r="I11" s="6"/>
      <c r="J11" s="12">
        <v>13868513153.813</v>
      </c>
      <c r="K11" s="6"/>
      <c r="L11" s="12">
        <v>0</v>
      </c>
      <c r="M11" s="6"/>
      <c r="N11" s="12">
        <v>0</v>
      </c>
      <c r="O11" s="6"/>
      <c r="P11" s="12">
        <v>0</v>
      </c>
      <c r="Q11" s="6"/>
      <c r="R11" s="12">
        <v>0</v>
      </c>
      <c r="S11" s="6"/>
      <c r="T11" s="12">
        <v>15158950</v>
      </c>
      <c r="U11" s="6"/>
      <c r="V11" s="12">
        <v>829.8</v>
      </c>
      <c r="W11" s="6"/>
      <c r="X11" s="12">
        <v>20152529422</v>
      </c>
      <c r="Y11" s="6"/>
      <c r="Z11" s="12">
        <v>12481661838.4317</v>
      </c>
      <c r="AA11" s="6"/>
      <c r="AB11" s="22">
        <f>Z11/AF16</f>
        <v>3.5427139236411821E-3</v>
      </c>
    </row>
    <row r="12" spans="1:32" ht="21.75" customHeight="1">
      <c r="A12" s="73" t="s">
        <v>22</v>
      </c>
      <c r="B12" s="73"/>
      <c r="C12" s="73"/>
      <c r="D12" s="6"/>
      <c r="E12" s="74">
        <v>816000</v>
      </c>
      <c r="F12" s="74"/>
      <c r="G12" s="6"/>
      <c r="H12" s="12">
        <v>10860824778</v>
      </c>
      <c r="I12" s="6"/>
      <c r="J12" s="12">
        <v>8995681675.2000008</v>
      </c>
      <c r="K12" s="6"/>
      <c r="L12" s="12">
        <v>0</v>
      </c>
      <c r="M12" s="6"/>
      <c r="N12" s="12">
        <v>0</v>
      </c>
      <c r="O12" s="6"/>
      <c r="P12" s="12">
        <v>0</v>
      </c>
      <c r="Q12" s="6"/>
      <c r="R12" s="12">
        <v>0</v>
      </c>
      <c r="S12" s="6"/>
      <c r="T12" s="12">
        <v>816000</v>
      </c>
      <c r="U12" s="6"/>
      <c r="V12" s="12">
        <v>9999</v>
      </c>
      <c r="W12" s="6"/>
      <c r="X12" s="12">
        <v>10860824778</v>
      </c>
      <c r="Y12" s="6"/>
      <c r="Z12" s="12">
        <v>8096113507.6800003</v>
      </c>
      <c r="AA12" s="6"/>
      <c r="AB12" s="22">
        <f>Z12/AF16</f>
        <v>2.2979483359117556E-3</v>
      </c>
    </row>
    <row r="13" spans="1:32" ht="21.75" customHeight="1">
      <c r="A13" s="73" t="s">
        <v>23</v>
      </c>
      <c r="B13" s="73"/>
      <c r="C13" s="73"/>
      <c r="D13" s="6"/>
      <c r="E13" s="74">
        <v>257500</v>
      </c>
      <c r="F13" s="74"/>
      <c r="G13" s="6"/>
      <c r="H13" s="12">
        <v>4199053015</v>
      </c>
      <c r="I13" s="6"/>
      <c r="J13" s="12">
        <v>3955287447</v>
      </c>
      <c r="K13" s="6"/>
      <c r="L13" s="12">
        <v>0</v>
      </c>
      <c r="M13" s="6"/>
      <c r="N13" s="12">
        <v>0</v>
      </c>
      <c r="O13" s="6"/>
      <c r="P13" s="12">
        <v>0</v>
      </c>
      <c r="Q13" s="6"/>
      <c r="R13" s="12">
        <v>0</v>
      </c>
      <c r="S13" s="6"/>
      <c r="T13" s="12">
        <v>257500</v>
      </c>
      <c r="U13" s="6"/>
      <c r="V13" s="12">
        <v>13932</v>
      </c>
      <c r="W13" s="6"/>
      <c r="X13" s="12">
        <v>4199053015</v>
      </c>
      <c r="Y13" s="6"/>
      <c r="Z13" s="12">
        <v>3559758702.3000002</v>
      </c>
      <c r="AA13" s="6"/>
      <c r="AB13" s="22">
        <f>Z13/AF16</f>
        <v>1.0103788167542323E-3</v>
      </c>
    </row>
    <row r="14" spans="1:32" ht="21.75" customHeight="1">
      <c r="A14" s="73" t="s">
        <v>24</v>
      </c>
      <c r="B14" s="73"/>
      <c r="C14" s="73"/>
      <c r="D14" s="6"/>
      <c r="E14" s="74">
        <v>360000</v>
      </c>
      <c r="F14" s="74"/>
      <c r="G14" s="6"/>
      <c r="H14" s="12">
        <v>3562912187</v>
      </c>
      <c r="I14" s="6"/>
      <c r="J14" s="12">
        <v>3865090104</v>
      </c>
      <c r="K14" s="6"/>
      <c r="L14" s="12">
        <v>0</v>
      </c>
      <c r="M14" s="6"/>
      <c r="N14" s="12">
        <v>0</v>
      </c>
      <c r="O14" s="6"/>
      <c r="P14" s="12">
        <v>0</v>
      </c>
      <c r="Q14" s="6"/>
      <c r="R14" s="12">
        <v>0</v>
      </c>
      <c r="S14" s="6"/>
      <c r="T14" s="12">
        <v>360000</v>
      </c>
      <c r="U14" s="6"/>
      <c r="V14" s="12">
        <v>8838</v>
      </c>
      <c r="W14" s="6"/>
      <c r="X14" s="12">
        <v>3562912187</v>
      </c>
      <c r="Y14" s="6"/>
      <c r="Z14" s="12">
        <v>3157085613.5999999</v>
      </c>
      <c r="AA14" s="6"/>
      <c r="AB14" s="22">
        <f>Z14/AF16</f>
        <v>8.9608669952825112E-4</v>
      </c>
    </row>
    <row r="15" spans="1:32" ht="21.75" customHeight="1">
      <c r="A15" s="75" t="s">
        <v>25</v>
      </c>
      <c r="B15" s="75"/>
      <c r="C15" s="75"/>
      <c r="D15" s="18"/>
      <c r="E15" s="74">
        <v>58750</v>
      </c>
      <c r="F15" s="76"/>
      <c r="G15" s="6"/>
      <c r="H15" s="15">
        <v>1608763603</v>
      </c>
      <c r="I15" s="6"/>
      <c r="J15" s="15">
        <v>2206498395.625</v>
      </c>
      <c r="K15" s="6"/>
      <c r="L15" s="15">
        <v>117500</v>
      </c>
      <c r="M15" s="6"/>
      <c r="N15" s="15">
        <v>0</v>
      </c>
      <c r="O15" s="6"/>
      <c r="P15" s="15">
        <v>0</v>
      </c>
      <c r="Q15" s="6"/>
      <c r="R15" s="15">
        <v>0</v>
      </c>
      <c r="S15" s="6"/>
      <c r="T15" s="15">
        <v>176250</v>
      </c>
      <c r="U15" s="6"/>
      <c r="V15" s="15">
        <v>11355.3</v>
      </c>
      <c r="W15" s="6"/>
      <c r="X15" s="15">
        <v>1608763603</v>
      </c>
      <c r="Y15" s="6"/>
      <c r="Z15" s="15">
        <v>1985901022.3387499</v>
      </c>
      <c r="AA15" s="6"/>
      <c r="AB15" s="23">
        <f>Z15/AF16</f>
        <v>5.6366526299808358E-4</v>
      </c>
    </row>
    <row r="16" spans="1:32" ht="21.75" customHeight="1">
      <c r="A16" s="77" t="s">
        <v>26</v>
      </c>
      <c r="B16" s="77"/>
      <c r="C16" s="77"/>
      <c r="D16" s="77"/>
      <c r="E16" s="6"/>
      <c r="F16" s="17"/>
      <c r="G16" s="6"/>
      <c r="H16" s="17">
        <f>SUM(H9:H15)</f>
        <v>3252587088596</v>
      </c>
      <c r="I16" s="6"/>
      <c r="J16" s="17">
        <f>SUM(J9:J15)</f>
        <v>3908052502636.1465</v>
      </c>
      <c r="K16" s="6"/>
      <c r="L16" s="17"/>
      <c r="M16" s="6"/>
      <c r="N16" s="17">
        <f>SUM(N9:N15)</f>
        <v>0</v>
      </c>
      <c r="O16" s="6"/>
      <c r="P16" s="17"/>
      <c r="Q16" s="6"/>
      <c r="R16" s="17">
        <f>SUM(R9:R15)</f>
        <v>0</v>
      </c>
      <c r="S16" s="6"/>
      <c r="T16" s="17"/>
      <c r="U16" s="6"/>
      <c r="V16" s="17"/>
      <c r="W16" s="6"/>
      <c r="X16" s="17">
        <f>SUM(X9:X15)</f>
        <v>3252587088596</v>
      </c>
      <c r="Y16" s="6"/>
      <c r="Z16" s="17">
        <f>SUM(Z9:Z15)</f>
        <v>3516925809358.8076</v>
      </c>
      <c r="AA16" s="6"/>
      <c r="AB16" s="24">
        <f>SUM(AB9:AB15)</f>
        <v>0.998221406292641</v>
      </c>
      <c r="AF16" s="84">
        <v>3523192136723</v>
      </c>
    </row>
    <row r="19" spans="20:20">
      <c r="T19" s="28"/>
    </row>
    <row r="20" spans="20:20">
      <c r="T20" s="28"/>
    </row>
    <row r="21" spans="20:20">
      <c r="T21" s="28"/>
    </row>
    <row r="22" spans="20:20">
      <c r="T22" s="28"/>
    </row>
    <row r="23" spans="20:20">
      <c r="T23" s="28"/>
    </row>
    <row r="24" spans="20:20">
      <c r="T24" s="28"/>
    </row>
    <row r="25" spans="20:20">
      <c r="T25" s="28"/>
    </row>
  </sheetData>
  <mergeCells count="28">
    <mergeCell ref="A14:C14"/>
    <mergeCell ref="E14:F14"/>
    <mergeCell ref="A15:C15"/>
    <mergeCell ref="E15:F15"/>
    <mergeCell ref="A16:D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  <pageSetUpPr fitToPage="1"/>
  </sheetPr>
  <dimension ref="A1:M29"/>
  <sheetViews>
    <sheetView rightToLeft="1" view="pageBreakPreview" zoomScaleNormal="100" zoomScaleSheetLayoutView="100" workbookViewId="0">
      <selection activeCell="M25" sqref="M25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21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ht="14.45" customHeight="1">
      <c r="A4" s="68" t="s">
        <v>29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ht="14.45" customHeight="1">
      <c r="A5" s="68" t="s">
        <v>30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ht="14.45" customHeight="1"/>
    <row r="7" spans="1:13" ht="14.45" customHeight="1">
      <c r="A7" s="6"/>
      <c r="B7" s="6"/>
      <c r="C7" s="69" t="s">
        <v>9</v>
      </c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 ht="14.45" customHeight="1">
      <c r="A8" s="2" t="s">
        <v>31</v>
      </c>
      <c r="B8" s="6"/>
      <c r="C8" s="3" t="s">
        <v>13</v>
      </c>
      <c r="D8" s="7"/>
      <c r="E8" s="3" t="s">
        <v>32</v>
      </c>
      <c r="F8" s="7"/>
      <c r="G8" s="3" t="s">
        <v>33</v>
      </c>
      <c r="H8" s="7"/>
      <c r="I8" s="3" t="s">
        <v>34</v>
      </c>
      <c r="J8" s="7"/>
      <c r="K8" s="3" t="s">
        <v>35</v>
      </c>
      <c r="L8" s="7"/>
      <c r="M8" s="3" t="s">
        <v>36</v>
      </c>
    </row>
    <row r="9" spans="1:13" ht="21.75" customHeight="1">
      <c r="A9" s="8" t="s">
        <v>21</v>
      </c>
      <c r="B9" s="6"/>
      <c r="C9" s="9">
        <v>15158950</v>
      </c>
      <c r="D9" s="6"/>
      <c r="E9" s="9">
        <v>922</v>
      </c>
      <c r="F9" s="6"/>
      <c r="G9" s="10">
        <f>E9*0.9</f>
        <v>829.80000000000007</v>
      </c>
      <c r="H9" s="6"/>
      <c r="I9" s="46">
        <v>-0.1</v>
      </c>
      <c r="J9" s="6"/>
      <c r="K9" s="9">
        <f>C9*G9</f>
        <v>12578896710.000002</v>
      </c>
      <c r="L9" s="6"/>
      <c r="M9" s="8" t="s">
        <v>37</v>
      </c>
    </row>
    <row r="10" spans="1:13" ht="21.75" customHeight="1">
      <c r="A10" s="11" t="s">
        <v>19</v>
      </c>
      <c r="B10" s="6"/>
      <c r="C10" s="12">
        <v>8200000000</v>
      </c>
      <c r="D10" s="6"/>
      <c r="E10" s="12">
        <v>475</v>
      </c>
      <c r="F10" s="6"/>
      <c r="G10" s="13">
        <f t="shared" ref="G10:G15" si="0">E10*0.9</f>
        <v>427.5</v>
      </c>
      <c r="H10" s="6"/>
      <c r="I10" s="47">
        <v>-0.1</v>
      </c>
      <c r="J10" s="6"/>
      <c r="K10" s="34">
        <f t="shared" ref="K10:K15" si="1">C10*G10</f>
        <v>3505500000000</v>
      </c>
      <c r="L10" s="6"/>
      <c r="M10" s="11" t="s">
        <v>37</v>
      </c>
    </row>
    <row r="11" spans="1:13" ht="21.75" customHeight="1">
      <c r="A11" s="11" t="s">
        <v>22</v>
      </c>
      <c r="B11" s="6"/>
      <c r="C11" s="12">
        <v>816000</v>
      </c>
      <c r="D11" s="6"/>
      <c r="E11" s="12">
        <v>11110</v>
      </c>
      <c r="F11" s="6"/>
      <c r="G11" s="13">
        <f t="shared" si="0"/>
        <v>9999</v>
      </c>
      <c r="H11" s="6"/>
      <c r="I11" s="47">
        <v>-0.1</v>
      </c>
      <c r="J11" s="6"/>
      <c r="K11" s="34">
        <f t="shared" si="1"/>
        <v>8159184000</v>
      </c>
      <c r="L11" s="6"/>
      <c r="M11" s="11" t="s">
        <v>37</v>
      </c>
    </row>
    <row r="12" spans="1:13" ht="21.75" customHeight="1">
      <c r="A12" s="11" t="s">
        <v>24</v>
      </c>
      <c r="B12" s="6"/>
      <c r="C12" s="12">
        <v>360000</v>
      </c>
      <c r="D12" s="6"/>
      <c r="E12" s="12">
        <v>9820</v>
      </c>
      <c r="F12" s="6"/>
      <c r="G12" s="13">
        <f t="shared" si="0"/>
        <v>8838</v>
      </c>
      <c r="H12" s="6"/>
      <c r="I12" s="47">
        <v>-0.1</v>
      </c>
      <c r="J12" s="6"/>
      <c r="K12" s="34">
        <f t="shared" si="1"/>
        <v>3181680000</v>
      </c>
      <c r="L12" s="6"/>
      <c r="M12" s="11" t="s">
        <v>37</v>
      </c>
    </row>
    <row r="13" spans="1:13" ht="21.75" customHeight="1">
      <c r="A13" s="11" t="s">
        <v>20</v>
      </c>
      <c r="B13" s="6"/>
      <c r="C13" s="12">
        <v>1475169</v>
      </c>
      <c r="D13" s="6"/>
      <c r="E13" s="12">
        <v>7016</v>
      </c>
      <c r="F13" s="6"/>
      <c r="G13" s="13">
        <f t="shared" si="0"/>
        <v>6314.4000000000005</v>
      </c>
      <c r="H13" s="6"/>
      <c r="I13" s="47">
        <v>-0.1</v>
      </c>
      <c r="J13" s="6"/>
      <c r="K13" s="34">
        <f t="shared" si="1"/>
        <v>9314807133.6000004</v>
      </c>
      <c r="L13" s="6"/>
      <c r="M13" s="11" t="s">
        <v>37</v>
      </c>
    </row>
    <row r="14" spans="1:13" ht="21.75" customHeight="1">
      <c r="A14" s="11" t="s">
        <v>23</v>
      </c>
      <c r="B14" s="6"/>
      <c r="C14" s="12">
        <v>257500</v>
      </c>
      <c r="D14" s="6"/>
      <c r="E14" s="12">
        <v>15480</v>
      </c>
      <c r="F14" s="6"/>
      <c r="G14" s="13">
        <f t="shared" si="0"/>
        <v>13932</v>
      </c>
      <c r="H14" s="6"/>
      <c r="I14" s="47">
        <v>-0.1</v>
      </c>
      <c r="J14" s="6"/>
      <c r="K14" s="34">
        <f t="shared" si="1"/>
        <v>3587490000</v>
      </c>
      <c r="L14" s="6"/>
      <c r="M14" s="11" t="s">
        <v>37</v>
      </c>
    </row>
    <row r="15" spans="1:13" ht="21.75" customHeight="1">
      <c r="A15" s="14" t="s">
        <v>25</v>
      </c>
      <c r="B15" s="6"/>
      <c r="C15" s="15">
        <v>176250</v>
      </c>
      <c r="D15" s="6"/>
      <c r="E15" s="15">
        <v>12617</v>
      </c>
      <c r="F15" s="6"/>
      <c r="G15" s="16">
        <f t="shared" si="0"/>
        <v>11355.300000000001</v>
      </c>
      <c r="H15" s="6"/>
      <c r="I15" s="48">
        <v>-0.1</v>
      </c>
      <c r="J15" s="6"/>
      <c r="K15" s="34">
        <f t="shared" si="1"/>
        <v>2001371625.0000002</v>
      </c>
      <c r="L15" s="6"/>
      <c r="M15" s="14" t="s">
        <v>37</v>
      </c>
    </row>
    <row r="16" spans="1:13" ht="21.75" customHeight="1">
      <c r="A16" s="4" t="s">
        <v>26</v>
      </c>
      <c r="B16" s="6"/>
      <c r="C16" s="17"/>
      <c r="D16" s="6"/>
      <c r="E16" s="17"/>
      <c r="F16" s="6"/>
      <c r="G16" s="17"/>
      <c r="H16" s="6"/>
      <c r="I16" s="17"/>
      <c r="J16" s="6"/>
      <c r="K16" s="17">
        <f>SUM(K9:K15)</f>
        <v>3544323429468.6001</v>
      </c>
      <c r="L16" s="6"/>
      <c r="M16" s="17"/>
    </row>
    <row r="18" spans="11:11">
      <c r="K18" s="28"/>
    </row>
    <row r="19" spans="11:11">
      <c r="K19" s="28"/>
    </row>
    <row r="20" spans="11:11">
      <c r="K20" s="28"/>
    </row>
    <row r="21" spans="11:11">
      <c r="K21" s="28"/>
    </row>
    <row r="22" spans="11:11">
      <c r="K22" s="28"/>
    </row>
    <row r="23" spans="11:11">
      <c r="K23" s="28"/>
    </row>
    <row r="24" spans="11:11">
      <c r="K24" s="28"/>
    </row>
    <row r="25" spans="11:11">
      <c r="K25" s="28"/>
    </row>
    <row r="26" spans="11:11">
      <c r="K26" s="28"/>
    </row>
    <row r="27" spans="11:11">
      <c r="K27" s="28"/>
    </row>
    <row r="28" spans="11:11">
      <c r="K28" s="28"/>
    </row>
    <row r="29" spans="11:11">
      <c r="K29" s="28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fitToPage="1"/>
  </sheetPr>
  <dimension ref="A1:O13"/>
  <sheetViews>
    <sheetView rightToLeft="1" view="pageBreakPreview" zoomScale="130" zoomScaleNormal="100" zoomScaleSheetLayoutView="130" workbookViewId="0">
      <selection activeCell="O13" sqref="O13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3" customWidth="1"/>
    <col min="7" max="7" width="1.28515625" customWidth="1"/>
    <col min="8" max="8" width="13.710937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  <col min="15" max="15" width="19.140625" style="28" bestFit="1" customWidth="1"/>
  </cols>
  <sheetData>
    <row r="1" spans="1:15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5" ht="21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5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5" ht="14.45" customHeight="1"/>
    <row r="5" spans="1:15" ht="14.45" customHeight="1">
      <c r="A5" s="29" t="s">
        <v>28</v>
      </c>
      <c r="B5" s="78" t="s">
        <v>38</v>
      </c>
      <c r="C5" s="78"/>
      <c r="D5" s="78"/>
      <c r="E5" s="78"/>
      <c r="F5" s="78"/>
      <c r="G5" s="78"/>
      <c r="H5" s="78"/>
      <c r="I5" s="78"/>
      <c r="J5" s="78"/>
      <c r="K5" s="78"/>
      <c r="L5" s="78"/>
      <c r="O5"/>
    </row>
    <row r="6" spans="1:15" ht="14.45" customHeight="1">
      <c r="A6" s="6"/>
      <c r="B6" s="6"/>
      <c r="C6" s="6"/>
      <c r="D6" s="2" t="s">
        <v>7</v>
      </c>
      <c r="E6" s="6"/>
      <c r="F6" s="69" t="s">
        <v>8</v>
      </c>
      <c r="G6" s="69"/>
      <c r="H6" s="69"/>
      <c r="I6" s="6"/>
      <c r="J6" s="2" t="s">
        <v>9</v>
      </c>
      <c r="K6" s="6"/>
      <c r="L6" s="6"/>
    </row>
    <row r="7" spans="1:15" ht="14.45" customHeight="1">
      <c r="A7" s="6"/>
      <c r="B7" s="6"/>
      <c r="C7" s="6"/>
      <c r="D7" s="7"/>
      <c r="E7" s="6"/>
      <c r="F7" s="7"/>
      <c r="G7" s="7"/>
      <c r="H7" s="7"/>
      <c r="I7" s="6"/>
      <c r="J7" s="7"/>
      <c r="K7" s="6"/>
      <c r="L7" s="6"/>
    </row>
    <row r="8" spans="1:15" ht="14.45" customHeight="1">
      <c r="A8" s="69" t="s">
        <v>39</v>
      </c>
      <c r="B8" s="69"/>
      <c r="C8" s="6"/>
      <c r="D8" s="2" t="s">
        <v>40</v>
      </c>
      <c r="E8" s="6"/>
      <c r="F8" s="2" t="s">
        <v>41</v>
      </c>
      <c r="G8" s="6"/>
      <c r="H8" s="2" t="s">
        <v>42</v>
      </c>
      <c r="I8" s="6"/>
      <c r="J8" s="2" t="s">
        <v>40</v>
      </c>
      <c r="K8" s="6"/>
      <c r="L8" s="2" t="s">
        <v>18</v>
      </c>
    </row>
    <row r="9" spans="1:15" ht="21.75" customHeight="1">
      <c r="A9" s="71" t="s">
        <v>106</v>
      </c>
      <c r="B9" s="71"/>
      <c r="C9" s="6"/>
      <c r="D9" s="9">
        <v>8772806953</v>
      </c>
      <c r="E9" s="6"/>
      <c r="F9" s="9">
        <v>506212293</v>
      </c>
      <c r="G9" s="6"/>
      <c r="H9" s="9">
        <v>6473147432</v>
      </c>
      <c r="I9" s="6"/>
      <c r="J9" s="9">
        <f>D9+F9-H9</f>
        <v>2805871814</v>
      </c>
      <c r="K9" s="6"/>
      <c r="L9" s="19">
        <f>J9/O13</f>
        <v>7.9640045308735394E-4</v>
      </c>
    </row>
    <row r="10" spans="1:15" ht="21.75" customHeight="1">
      <c r="A10" s="77" t="s">
        <v>26</v>
      </c>
      <c r="B10" s="77"/>
      <c r="C10" s="6"/>
      <c r="D10" s="17">
        <f>SUM(D9:D9)</f>
        <v>8772806953</v>
      </c>
      <c r="E10" s="6"/>
      <c r="F10" s="17">
        <f>SUM(F9:F9)</f>
        <v>506212293</v>
      </c>
      <c r="G10" s="6"/>
      <c r="H10" s="17">
        <f>SUM(H9:H9)</f>
        <v>6473147432</v>
      </c>
      <c r="I10" s="6"/>
      <c r="J10" s="17">
        <f>SUM(J9:J9)</f>
        <v>2805871814</v>
      </c>
      <c r="K10" s="6"/>
      <c r="L10" s="20">
        <f>SUM(L9:L9)</f>
        <v>7.9640045308735394E-4</v>
      </c>
    </row>
    <row r="13" spans="1:15">
      <c r="O13" s="85">
        <v>3523192136723</v>
      </c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N17"/>
  <sheetViews>
    <sheetView rightToLeft="1" view="pageBreakPreview" zoomScale="130" zoomScaleNormal="100" zoomScaleSheetLayoutView="130" workbookViewId="0">
      <selection activeCell="N12" sqref="N12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9.140625" bestFit="1" customWidth="1"/>
  </cols>
  <sheetData>
    <row r="1" spans="1:14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4" ht="21.75" customHeight="1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</row>
    <row r="3" spans="1:14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</row>
    <row r="4" spans="1:14" ht="14.45" customHeight="1"/>
    <row r="5" spans="1:14" ht="29.1" customHeight="1">
      <c r="A5" s="1" t="s">
        <v>44</v>
      </c>
      <c r="B5" s="68" t="s">
        <v>45</v>
      </c>
      <c r="C5" s="68"/>
      <c r="D5" s="68"/>
      <c r="E5" s="68"/>
      <c r="F5" s="68"/>
      <c r="G5" s="68"/>
      <c r="H5" s="68"/>
      <c r="I5" s="68"/>
      <c r="J5" s="68"/>
    </row>
    <row r="6" spans="1:14" ht="14.45" customHeight="1"/>
    <row r="7" spans="1:14" ht="14.45" customHeight="1">
      <c r="A7" s="69" t="s">
        <v>46</v>
      </c>
      <c r="B7" s="69"/>
      <c r="C7" s="6"/>
      <c r="D7" s="2" t="s">
        <v>47</v>
      </c>
      <c r="E7" s="6"/>
      <c r="F7" s="2" t="s">
        <v>40</v>
      </c>
      <c r="G7" s="6"/>
      <c r="H7" s="2" t="s">
        <v>48</v>
      </c>
      <c r="I7" s="6"/>
      <c r="J7" s="2" t="s">
        <v>49</v>
      </c>
    </row>
    <row r="8" spans="1:14" ht="21.75" customHeight="1">
      <c r="A8" s="71" t="s">
        <v>50</v>
      </c>
      <c r="B8" s="71"/>
      <c r="C8" s="6"/>
      <c r="D8" s="30" t="s">
        <v>51</v>
      </c>
      <c r="E8" s="6"/>
      <c r="F8" s="45">
        <f>'درآمد سرمایه گذاری در سهام'!F32</f>
        <v>-391126693275</v>
      </c>
      <c r="G8" s="6"/>
      <c r="H8" s="55">
        <v>0.99998677444802464</v>
      </c>
      <c r="I8" s="58"/>
      <c r="J8" s="55">
        <v>0.11101486325290102</v>
      </c>
    </row>
    <row r="9" spans="1:14" ht="21.75" customHeight="1">
      <c r="A9" s="73" t="s">
        <v>54</v>
      </c>
      <c r="B9" s="73"/>
      <c r="C9" s="6"/>
      <c r="D9" s="31" t="s">
        <v>52</v>
      </c>
      <c r="E9" s="6"/>
      <c r="F9" s="44">
        <f>'درآمد سپرده بانکی'!D9</f>
        <v>16212293</v>
      </c>
      <c r="G9" s="6"/>
      <c r="H9" s="56">
        <v>1.3225551975382188E-5</v>
      </c>
      <c r="I9" s="58"/>
      <c r="J9" s="56">
        <v>4.6015920707291932E-6</v>
      </c>
    </row>
    <row r="10" spans="1:14" ht="21.75" customHeight="1">
      <c r="A10" s="75" t="s">
        <v>55</v>
      </c>
      <c r="B10" s="75"/>
      <c r="C10" s="6"/>
      <c r="D10" s="32" t="s">
        <v>53</v>
      </c>
      <c r="E10" s="6"/>
      <c r="F10" s="40">
        <f>'سایر درآمدها'!D10</f>
        <v>0</v>
      </c>
      <c r="G10" s="6"/>
      <c r="H10" s="57">
        <v>0</v>
      </c>
      <c r="I10" s="58"/>
      <c r="J10" s="57">
        <v>0</v>
      </c>
    </row>
    <row r="11" spans="1:14" ht="21.75" customHeight="1">
      <c r="A11" s="77" t="s">
        <v>26</v>
      </c>
      <c r="B11" s="77"/>
      <c r="C11" s="6"/>
      <c r="D11" s="17"/>
      <c r="E11" s="6"/>
      <c r="F11" s="42">
        <f>SUM(F8:F10)</f>
        <v>-391110480982</v>
      </c>
      <c r="G11" s="6"/>
      <c r="H11" s="24">
        <v>1</v>
      </c>
      <c r="I11" s="58"/>
      <c r="J11" s="24">
        <f>SUM(J8:J10)</f>
        <v>0.11101946484497176</v>
      </c>
    </row>
    <row r="12" spans="1:14">
      <c r="N12" s="86">
        <v>3523192136723</v>
      </c>
    </row>
    <row r="13" spans="1:14">
      <c r="F13" s="28"/>
      <c r="H13" s="54"/>
      <c r="J13" s="53"/>
    </row>
    <row r="14" spans="1:14">
      <c r="F14" s="28"/>
      <c r="H14" s="54"/>
      <c r="J14" s="53"/>
    </row>
    <row r="15" spans="1:14">
      <c r="F15" s="28"/>
      <c r="H15" s="54"/>
      <c r="J15" s="53"/>
    </row>
    <row r="16" spans="1:14">
      <c r="J16" s="53"/>
    </row>
    <row r="17" spans="6:6">
      <c r="F17" s="28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W60"/>
  <sheetViews>
    <sheetView rightToLeft="1" view="pageBreakPreview" zoomScaleNormal="100" zoomScaleSheetLayoutView="100" workbookViewId="0">
      <selection activeCell="N45" sqref="N45:N46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7.42578125" bestFit="1" customWidth="1"/>
    <col min="7" max="7" width="1.28515625" customWidth="1"/>
    <col min="8" max="8" width="11.140625" bestFit="1" customWidth="1"/>
    <col min="9" max="9" width="1.28515625" customWidth="1"/>
    <col min="10" max="10" width="18.140625" bestFit="1" customWidth="1"/>
    <col min="11" max="11" width="1.28515625" customWidth="1"/>
    <col min="12" max="12" width="17.28515625" style="59" bestFit="1" customWidth="1"/>
    <col min="13" max="13" width="1.28515625" customWidth="1"/>
    <col min="14" max="14" width="14.7109375" bestFit="1" customWidth="1"/>
    <col min="15" max="16" width="1.28515625" customWidth="1"/>
    <col min="17" max="17" width="16.42578125" bestFit="1" customWidth="1"/>
    <col min="18" max="18" width="1.28515625" customWidth="1"/>
    <col min="19" max="19" width="16.7109375" bestFit="1" customWidth="1"/>
    <col min="20" max="20" width="1.28515625" customWidth="1"/>
    <col min="21" max="21" width="17.5703125" style="33" bestFit="1" customWidth="1"/>
    <col min="22" max="22" width="1.28515625" customWidth="1"/>
    <col min="23" max="23" width="17.28515625" style="59" bestFit="1" customWidth="1"/>
    <col min="24" max="24" width="0.28515625" customWidth="1"/>
  </cols>
  <sheetData>
    <row r="1" spans="1:23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ht="21.75" customHeight="1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ht="14.45" customHeight="1"/>
    <row r="5" spans="1:23" ht="14.45" customHeight="1">
      <c r="A5" s="1" t="s">
        <v>56</v>
      </c>
      <c r="B5" s="68" t="s">
        <v>57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ht="14.45" customHeight="1">
      <c r="D6" s="69" t="s">
        <v>58</v>
      </c>
      <c r="E6" s="69"/>
      <c r="F6" s="69"/>
      <c r="G6" s="69"/>
      <c r="H6" s="69"/>
      <c r="I6" s="69"/>
      <c r="J6" s="69"/>
      <c r="K6" s="69"/>
      <c r="L6" s="69"/>
      <c r="N6" s="69" t="s">
        <v>59</v>
      </c>
      <c r="O6" s="69"/>
      <c r="P6" s="69"/>
      <c r="Q6" s="69"/>
      <c r="R6" s="69"/>
      <c r="S6" s="69"/>
      <c r="T6" s="69"/>
      <c r="U6" s="69"/>
      <c r="V6" s="69"/>
      <c r="W6" s="69"/>
    </row>
    <row r="7" spans="1:23" ht="14.45" customHeight="1">
      <c r="A7" s="6"/>
      <c r="B7" s="6"/>
      <c r="C7" s="6"/>
      <c r="D7" s="7"/>
      <c r="E7" s="7"/>
      <c r="F7" s="7"/>
      <c r="G7" s="7"/>
      <c r="H7" s="7"/>
      <c r="I7" s="7"/>
      <c r="J7" s="70" t="s">
        <v>26</v>
      </c>
      <c r="K7" s="70"/>
      <c r="L7" s="70"/>
      <c r="M7" s="6"/>
      <c r="N7" s="7"/>
      <c r="O7" s="7"/>
      <c r="P7" s="7"/>
      <c r="Q7" s="7"/>
      <c r="R7" s="7"/>
      <c r="S7" s="7"/>
      <c r="T7" s="7"/>
      <c r="U7" s="70" t="s">
        <v>26</v>
      </c>
      <c r="V7" s="70"/>
      <c r="W7" s="70"/>
    </row>
    <row r="8" spans="1:23" ht="14.45" customHeight="1">
      <c r="A8" s="69" t="s">
        <v>60</v>
      </c>
      <c r="B8" s="69"/>
      <c r="C8" s="6"/>
      <c r="D8" s="2" t="s">
        <v>61</v>
      </c>
      <c r="E8" s="6"/>
      <c r="F8" s="2" t="s">
        <v>62</v>
      </c>
      <c r="G8" s="6"/>
      <c r="H8" s="2" t="s">
        <v>63</v>
      </c>
      <c r="I8" s="6"/>
      <c r="J8" s="3" t="s">
        <v>40</v>
      </c>
      <c r="K8" s="7"/>
      <c r="L8" s="60" t="s">
        <v>48</v>
      </c>
      <c r="M8" s="6"/>
      <c r="N8" s="2" t="s">
        <v>61</v>
      </c>
      <c r="O8" s="6"/>
      <c r="P8" s="69" t="s">
        <v>62</v>
      </c>
      <c r="Q8" s="69"/>
      <c r="R8" s="6"/>
      <c r="S8" s="2" t="s">
        <v>63</v>
      </c>
      <c r="T8" s="6"/>
      <c r="U8" s="3" t="s">
        <v>40</v>
      </c>
      <c r="V8" s="7"/>
      <c r="W8" s="60" t="s">
        <v>48</v>
      </c>
    </row>
    <row r="9" spans="1:23" ht="21.75" customHeight="1">
      <c r="A9" s="71" t="s">
        <v>64</v>
      </c>
      <c r="B9" s="71"/>
      <c r="C9" s="6"/>
      <c r="D9" s="9">
        <v>0</v>
      </c>
      <c r="E9" s="6"/>
      <c r="F9" s="9">
        <v>0</v>
      </c>
      <c r="G9" s="6"/>
      <c r="H9" s="9">
        <v>0</v>
      </c>
      <c r="I9" s="6"/>
      <c r="J9" s="9">
        <f>D9+F9+H9</f>
        <v>0</v>
      </c>
      <c r="K9" s="6"/>
      <c r="L9" s="21">
        <v>0</v>
      </c>
      <c r="M9" s="6"/>
      <c r="N9" s="9">
        <v>0</v>
      </c>
      <c r="O9" s="6"/>
      <c r="P9" s="72">
        <v>0</v>
      </c>
      <c r="Q9" s="72"/>
      <c r="R9" s="6"/>
      <c r="S9" s="9">
        <v>10042157238</v>
      </c>
      <c r="T9" s="6"/>
      <c r="U9" s="9">
        <f>N9+P9+S9</f>
        <v>10042157238</v>
      </c>
      <c r="V9" s="6"/>
      <c r="W9" s="55">
        <v>2.2311404553109444E-2</v>
      </c>
    </row>
    <row r="10" spans="1:23" ht="21.75" customHeight="1">
      <c r="A10" s="73" t="s">
        <v>65</v>
      </c>
      <c r="B10" s="73"/>
      <c r="C10" s="6"/>
      <c r="D10" s="12">
        <v>0</v>
      </c>
      <c r="E10" s="6"/>
      <c r="F10" s="12">
        <v>0</v>
      </c>
      <c r="G10" s="6"/>
      <c r="H10" s="12">
        <v>0</v>
      </c>
      <c r="I10" s="6"/>
      <c r="J10" s="34">
        <f t="shared" ref="J10:J31" si="0">D10+F10+H10</f>
        <v>0</v>
      </c>
      <c r="K10" s="6"/>
      <c r="L10" s="22">
        <v>0</v>
      </c>
      <c r="M10" s="6"/>
      <c r="N10" s="12">
        <v>0</v>
      </c>
      <c r="O10" s="6"/>
      <c r="P10" s="74">
        <v>0</v>
      </c>
      <c r="Q10" s="74"/>
      <c r="R10" s="6"/>
      <c r="S10" s="12">
        <v>17783203350</v>
      </c>
      <c r="T10" s="6"/>
      <c r="U10" s="34">
        <f t="shared" ref="U10:U31" si="1">N10+P10+S10</f>
        <v>17783203350</v>
      </c>
      <c r="V10" s="6"/>
      <c r="W10" s="56">
        <v>3.9510260075461802E-2</v>
      </c>
    </row>
    <row r="11" spans="1:23" ht="21.75" customHeight="1">
      <c r="A11" s="73" t="s">
        <v>66</v>
      </c>
      <c r="B11" s="73"/>
      <c r="C11" s="6"/>
      <c r="D11" s="12">
        <v>0</v>
      </c>
      <c r="E11" s="6"/>
      <c r="F11" s="12">
        <v>0</v>
      </c>
      <c r="G11" s="6"/>
      <c r="H11" s="12">
        <v>0</v>
      </c>
      <c r="I11" s="6"/>
      <c r="J11" s="34">
        <f t="shared" si="0"/>
        <v>0</v>
      </c>
      <c r="K11" s="6"/>
      <c r="L11" s="22">
        <v>0</v>
      </c>
      <c r="M11" s="6"/>
      <c r="N11" s="12">
        <v>0</v>
      </c>
      <c r="O11" s="6"/>
      <c r="P11" s="74">
        <v>0</v>
      </c>
      <c r="Q11" s="74"/>
      <c r="R11" s="6"/>
      <c r="S11" s="12">
        <v>1439222201</v>
      </c>
      <c r="T11" s="6"/>
      <c r="U11" s="34">
        <f t="shared" si="1"/>
        <v>1439222201</v>
      </c>
      <c r="V11" s="6"/>
      <c r="W11" s="56">
        <v>3.1976265664132191E-3</v>
      </c>
    </row>
    <row r="12" spans="1:23" ht="21.75" customHeight="1">
      <c r="A12" s="73" t="s">
        <v>25</v>
      </c>
      <c r="B12" s="73"/>
      <c r="C12" s="6"/>
      <c r="D12" s="12">
        <v>0</v>
      </c>
      <c r="E12" s="6"/>
      <c r="F12" s="39">
        <v>-220597373</v>
      </c>
      <c r="G12" s="6"/>
      <c r="H12" s="12">
        <v>0</v>
      </c>
      <c r="I12" s="6"/>
      <c r="J12" s="39">
        <f t="shared" si="0"/>
        <v>-220597373</v>
      </c>
      <c r="K12" s="6"/>
      <c r="L12" s="22">
        <v>5.6445030248118905E-4</v>
      </c>
      <c r="M12" s="6"/>
      <c r="N12" s="12">
        <v>0</v>
      </c>
      <c r="O12" s="6"/>
      <c r="P12" s="74">
        <v>377137419</v>
      </c>
      <c r="Q12" s="74"/>
      <c r="R12" s="6"/>
      <c r="S12" s="12">
        <v>608666797</v>
      </c>
      <c r="T12" s="6"/>
      <c r="U12" s="34">
        <f t="shared" si="1"/>
        <v>985804216</v>
      </c>
      <c r="V12" s="6"/>
      <c r="W12" s="56">
        <v>2.190234244700729E-3</v>
      </c>
    </row>
    <row r="13" spans="1:23" ht="21.75" customHeight="1">
      <c r="A13" s="73" t="s">
        <v>20</v>
      </c>
      <c r="B13" s="73"/>
      <c r="C13" s="6"/>
      <c r="D13" s="12">
        <v>0</v>
      </c>
      <c r="E13" s="6"/>
      <c r="F13" s="39">
        <v>-1026978186</v>
      </c>
      <c r="G13" s="6"/>
      <c r="H13" s="12">
        <v>0</v>
      </c>
      <c r="I13" s="6"/>
      <c r="J13" s="39">
        <f t="shared" si="0"/>
        <v>-1026978186</v>
      </c>
      <c r="K13" s="6"/>
      <c r="L13" s="22">
        <v>2.6277654164507339E-3</v>
      </c>
      <c r="M13" s="6"/>
      <c r="N13" s="12">
        <v>0</v>
      </c>
      <c r="O13" s="6"/>
      <c r="P13" s="74">
        <v>2549778983</v>
      </c>
      <c r="Q13" s="74"/>
      <c r="R13" s="6"/>
      <c r="S13" s="12">
        <v>3930466107</v>
      </c>
      <c r="T13" s="6"/>
      <c r="U13" s="34">
        <f t="shared" si="1"/>
        <v>6480245090</v>
      </c>
      <c r="V13" s="6"/>
      <c r="W13" s="56">
        <v>1.4397640504888809E-2</v>
      </c>
    </row>
    <row r="14" spans="1:23" ht="21.75" customHeight="1">
      <c r="A14" s="73" t="s">
        <v>67</v>
      </c>
      <c r="B14" s="73"/>
      <c r="C14" s="6"/>
      <c r="D14" s="12">
        <v>0</v>
      </c>
      <c r="E14" s="6"/>
      <c r="F14" s="12">
        <v>0</v>
      </c>
      <c r="G14" s="6"/>
      <c r="H14" s="12">
        <v>0</v>
      </c>
      <c r="I14" s="6"/>
      <c r="J14" s="34">
        <f t="shared" si="0"/>
        <v>0</v>
      </c>
      <c r="K14" s="6"/>
      <c r="L14" s="22">
        <v>0</v>
      </c>
      <c r="M14" s="6"/>
      <c r="N14" s="12">
        <v>0</v>
      </c>
      <c r="O14" s="6"/>
      <c r="P14" s="74">
        <v>0</v>
      </c>
      <c r="Q14" s="74"/>
      <c r="R14" s="6"/>
      <c r="S14" s="12">
        <v>6591999342</v>
      </c>
      <c r="T14" s="6"/>
      <c r="U14" s="34">
        <f t="shared" si="1"/>
        <v>6591999342</v>
      </c>
      <c r="V14" s="6"/>
      <c r="W14" s="56">
        <v>1.4645933204137434E-2</v>
      </c>
    </row>
    <row r="15" spans="1:23" ht="21.75" customHeight="1">
      <c r="A15" s="73" t="s">
        <v>68</v>
      </c>
      <c r="B15" s="73"/>
      <c r="C15" s="6"/>
      <c r="D15" s="12">
        <v>0</v>
      </c>
      <c r="E15" s="6"/>
      <c r="F15" s="12">
        <v>0</v>
      </c>
      <c r="G15" s="6"/>
      <c r="H15" s="12">
        <v>0</v>
      </c>
      <c r="I15" s="6"/>
      <c r="J15" s="34">
        <f t="shared" si="0"/>
        <v>0</v>
      </c>
      <c r="K15" s="6"/>
      <c r="L15" s="22">
        <v>0</v>
      </c>
      <c r="M15" s="6"/>
      <c r="N15" s="12">
        <v>0</v>
      </c>
      <c r="O15" s="6"/>
      <c r="P15" s="74">
        <v>0</v>
      </c>
      <c r="Q15" s="74"/>
      <c r="R15" s="6"/>
      <c r="S15" s="12">
        <v>16895580115</v>
      </c>
      <c r="T15" s="6"/>
      <c r="U15" s="34">
        <f t="shared" si="1"/>
        <v>16895580115</v>
      </c>
      <c r="V15" s="6"/>
      <c r="W15" s="56">
        <v>3.753816178846376E-2</v>
      </c>
    </row>
    <row r="16" spans="1:23" ht="21.75" customHeight="1">
      <c r="A16" s="73" t="s">
        <v>23</v>
      </c>
      <c r="B16" s="73"/>
      <c r="C16" s="6"/>
      <c r="D16" s="12">
        <v>0</v>
      </c>
      <c r="E16" s="6"/>
      <c r="F16" s="39">
        <v>-395528745</v>
      </c>
      <c r="G16" s="6"/>
      <c r="H16" s="12">
        <v>0</v>
      </c>
      <c r="I16" s="6"/>
      <c r="J16" s="39">
        <f t="shared" si="0"/>
        <v>-395528745</v>
      </c>
      <c r="K16" s="6"/>
      <c r="L16" s="22">
        <v>1.0120533926542049E-3</v>
      </c>
      <c r="M16" s="6"/>
      <c r="N16" s="12">
        <v>0</v>
      </c>
      <c r="O16" s="6"/>
      <c r="P16" s="79">
        <v>-639294312</v>
      </c>
      <c r="Q16" s="79"/>
      <c r="R16" s="6"/>
      <c r="S16" s="12">
        <v>1346225108</v>
      </c>
      <c r="T16" s="6"/>
      <c r="U16" s="34">
        <f t="shared" si="1"/>
        <v>706930796</v>
      </c>
      <c r="V16" s="6"/>
      <c r="W16" s="56">
        <v>1.5706405114752978E-3</v>
      </c>
    </row>
    <row r="17" spans="1:23" ht="21.75" customHeight="1">
      <c r="A17" s="73" t="s">
        <v>69</v>
      </c>
      <c r="B17" s="73"/>
      <c r="C17" s="6"/>
      <c r="D17" s="12">
        <v>0</v>
      </c>
      <c r="E17" s="6"/>
      <c r="F17" s="12">
        <v>0</v>
      </c>
      <c r="G17" s="6"/>
      <c r="H17" s="12">
        <v>0</v>
      </c>
      <c r="I17" s="6"/>
      <c r="J17" s="34">
        <f t="shared" si="0"/>
        <v>0</v>
      </c>
      <c r="K17" s="6"/>
      <c r="L17" s="22">
        <v>0</v>
      </c>
      <c r="M17" s="6"/>
      <c r="N17" s="12">
        <v>0</v>
      </c>
      <c r="O17" s="6"/>
      <c r="P17" s="74">
        <v>0</v>
      </c>
      <c r="Q17" s="74"/>
      <c r="R17" s="6"/>
      <c r="S17" s="79">
        <v>-12704010</v>
      </c>
      <c r="T17" s="79"/>
      <c r="U17" s="79">
        <f t="shared" si="1"/>
        <v>-12704010</v>
      </c>
      <c r="V17" s="79"/>
      <c r="W17" s="56">
        <v>2.8225439996516006E-5</v>
      </c>
    </row>
    <row r="18" spans="1:23" ht="21.75" customHeight="1">
      <c r="A18" s="73" t="s">
        <v>70</v>
      </c>
      <c r="B18" s="73"/>
      <c r="C18" s="6"/>
      <c r="D18" s="12">
        <v>0</v>
      </c>
      <c r="E18" s="6"/>
      <c r="F18" s="12">
        <v>0</v>
      </c>
      <c r="G18" s="6"/>
      <c r="H18" s="12">
        <v>0</v>
      </c>
      <c r="I18" s="6"/>
      <c r="J18" s="34">
        <f t="shared" si="0"/>
        <v>0</v>
      </c>
      <c r="K18" s="6"/>
      <c r="L18" s="22">
        <v>0</v>
      </c>
      <c r="M18" s="6"/>
      <c r="N18" s="12">
        <v>0</v>
      </c>
      <c r="O18" s="6"/>
      <c r="P18" s="74">
        <v>0</v>
      </c>
      <c r="Q18" s="74"/>
      <c r="R18" s="6"/>
      <c r="S18" s="12">
        <v>5614019851</v>
      </c>
      <c r="T18" s="6"/>
      <c r="U18" s="34">
        <f t="shared" si="1"/>
        <v>5614019851</v>
      </c>
      <c r="V18" s="6"/>
      <c r="W18" s="56">
        <v>1.2473083730542579E-2</v>
      </c>
    </row>
    <row r="19" spans="1:23" ht="21.75" customHeight="1">
      <c r="A19" s="73" t="s">
        <v>71</v>
      </c>
      <c r="B19" s="73"/>
      <c r="C19" s="6"/>
      <c r="D19" s="12">
        <v>0</v>
      </c>
      <c r="E19" s="6"/>
      <c r="F19" s="12">
        <v>0</v>
      </c>
      <c r="G19" s="6"/>
      <c r="H19" s="12">
        <v>0</v>
      </c>
      <c r="I19" s="6"/>
      <c r="J19" s="34">
        <f t="shared" si="0"/>
        <v>0</v>
      </c>
      <c r="K19" s="6"/>
      <c r="L19" s="22">
        <v>0</v>
      </c>
      <c r="M19" s="6"/>
      <c r="N19" s="12">
        <v>0</v>
      </c>
      <c r="O19" s="6"/>
      <c r="P19" s="74">
        <v>0</v>
      </c>
      <c r="Q19" s="74"/>
      <c r="R19" s="6"/>
      <c r="S19" s="12">
        <v>7143814172</v>
      </c>
      <c r="T19" s="6"/>
      <c r="U19" s="34">
        <f t="shared" si="1"/>
        <v>7143814172</v>
      </c>
      <c r="V19" s="6"/>
      <c r="W19" s="56">
        <v>1.5871941084590353E-2</v>
      </c>
    </row>
    <row r="20" spans="1:23" ht="21.75" customHeight="1">
      <c r="A20" s="73" t="s">
        <v>72</v>
      </c>
      <c r="B20" s="73"/>
      <c r="C20" s="6"/>
      <c r="D20" s="12">
        <v>0</v>
      </c>
      <c r="E20" s="6"/>
      <c r="F20" s="12">
        <v>0</v>
      </c>
      <c r="G20" s="6"/>
      <c r="H20" s="12">
        <v>0</v>
      </c>
      <c r="I20" s="6"/>
      <c r="J20" s="34">
        <f t="shared" si="0"/>
        <v>0</v>
      </c>
      <c r="K20" s="6"/>
      <c r="L20" s="22">
        <v>0</v>
      </c>
      <c r="M20" s="6"/>
      <c r="N20" s="12">
        <v>0</v>
      </c>
      <c r="O20" s="6"/>
      <c r="P20" s="74">
        <v>0</v>
      </c>
      <c r="Q20" s="74"/>
      <c r="R20" s="6"/>
      <c r="S20" s="12">
        <v>26147759</v>
      </c>
      <c r="T20" s="6"/>
      <c r="U20" s="34">
        <f t="shared" si="1"/>
        <v>26147759</v>
      </c>
      <c r="V20" s="6"/>
      <c r="W20" s="56">
        <v>5.8094412921420983E-5</v>
      </c>
    </row>
    <row r="21" spans="1:23" ht="21.75" customHeight="1">
      <c r="A21" s="73" t="s">
        <v>73</v>
      </c>
      <c r="B21" s="73"/>
      <c r="C21" s="6"/>
      <c r="D21" s="12">
        <v>0</v>
      </c>
      <c r="E21" s="6"/>
      <c r="F21" s="12">
        <v>0</v>
      </c>
      <c r="G21" s="6"/>
      <c r="H21" s="12">
        <v>0</v>
      </c>
      <c r="I21" s="6"/>
      <c r="J21" s="34">
        <f t="shared" si="0"/>
        <v>0</v>
      </c>
      <c r="K21" s="6"/>
      <c r="L21" s="22">
        <v>0</v>
      </c>
      <c r="M21" s="6"/>
      <c r="N21" s="12">
        <v>0</v>
      </c>
      <c r="O21" s="6"/>
      <c r="P21" s="74">
        <v>0</v>
      </c>
      <c r="Q21" s="74"/>
      <c r="R21" s="6"/>
      <c r="S21" s="12">
        <v>18348289725</v>
      </c>
      <c r="T21" s="6"/>
      <c r="U21" s="34">
        <f t="shared" si="1"/>
        <v>18348289725</v>
      </c>
      <c r="V21" s="6"/>
      <c r="W21" s="56">
        <v>4.076575433045776E-2</v>
      </c>
    </row>
    <row r="22" spans="1:23" ht="21.75" customHeight="1">
      <c r="A22" s="73" t="s">
        <v>74</v>
      </c>
      <c r="B22" s="73"/>
      <c r="C22" s="6"/>
      <c r="D22" s="12">
        <v>0</v>
      </c>
      <c r="E22" s="6"/>
      <c r="F22" s="12">
        <v>0</v>
      </c>
      <c r="G22" s="6"/>
      <c r="H22" s="12">
        <v>0</v>
      </c>
      <c r="I22" s="6"/>
      <c r="J22" s="34">
        <f t="shared" si="0"/>
        <v>0</v>
      </c>
      <c r="K22" s="6"/>
      <c r="L22" s="22">
        <v>0</v>
      </c>
      <c r="M22" s="6"/>
      <c r="N22" s="12">
        <v>0</v>
      </c>
      <c r="O22" s="6"/>
      <c r="P22" s="74">
        <v>0</v>
      </c>
      <c r="Q22" s="74"/>
      <c r="R22" s="6"/>
      <c r="S22" s="12">
        <v>2336171698</v>
      </c>
      <c r="T22" s="6"/>
      <c r="U22" s="34">
        <f t="shared" si="1"/>
        <v>2336171698</v>
      </c>
      <c r="V22" s="6"/>
      <c r="W22" s="56">
        <v>5.1904457004881069E-3</v>
      </c>
    </row>
    <row r="23" spans="1:23" ht="21.75" customHeight="1">
      <c r="A23" s="73" t="s">
        <v>19</v>
      </c>
      <c r="B23" s="73"/>
      <c r="C23" s="6"/>
      <c r="D23" s="12">
        <v>0</v>
      </c>
      <c r="E23" s="6"/>
      <c r="F23" s="39">
        <v>-386489165000</v>
      </c>
      <c r="G23" s="6"/>
      <c r="H23" s="12">
        <v>0</v>
      </c>
      <c r="I23" s="6"/>
      <c r="J23" s="39">
        <f t="shared" si="0"/>
        <v>-386489165000</v>
      </c>
      <c r="K23" s="6"/>
      <c r="L23" s="22">
        <v>0.98892349951035996</v>
      </c>
      <c r="M23" s="6"/>
      <c r="N23" s="12">
        <v>0</v>
      </c>
      <c r="O23" s="6"/>
      <c r="P23" s="74">
        <v>200584757948</v>
      </c>
      <c r="Q23" s="74"/>
      <c r="R23" s="6"/>
      <c r="S23" s="12">
        <v>72161649343</v>
      </c>
      <c r="T23" s="6"/>
      <c r="U23" s="34">
        <f t="shared" si="1"/>
        <v>272746407291</v>
      </c>
      <c r="V23" s="6"/>
      <c r="W23" s="56">
        <v>0.60598089526515142</v>
      </c>
    </row>
    <row r="24" spans="1:23" ht="21.75" customHeight="1">
      <c r="A24" s="73" t="s">
        <v>22</v>
      </c>
      <c r="B24" s="73"/>
      <c r="C24" s="6"/>
      <c r="D24" s="12">
        <v>0</v>
      </c>
      <c r="E24" s="6"/>
      <c r="F24" s="39">
        <v>-899568167</v>
      </c>
      <c r="G24" s="6"/>
      <c r="H24" s="12">
        <v>0</v>
      </c>
      <c r="I24" s="6"/>
      <c r="J24" s="39">
        <f t="shared" si="0"/>
        <v>-899568167</v>
      </c>
      <c r="K24" s="6"/>
      <c r="L24" s="22">
        <v>2.3017568933860278E-3</v>
      </c>
      <c r="M24" s="6"/>
      <c r="N24" s="12">
        <v>8024000000</v>
      </c>
      <c r="O24" s="6"/>
      <c r="P24" s="79">
        <v>-2764711270</v>
      </c>
      <c r="Q24" s="79"/>
      <c r="R24" s="6"/>
      <c r="S24" s="79">
        <v>-3224496469</v>
      </c>
      <c r="T24" s="79"/>
      <c r="U24" s="34">
        <f t="shared" si="1"/>
        <v>2034792261</v>
      </c>
      <c r="V24" s="6"/>
      <c r="W24" s="56">
        <v>4.5208486822846203E-3</v>
      </c>
    </row>
    <row r="25" spans="1:23" ht="21.75" customHeight="1">
      <c r="A25" s="73" t="s">
        <v>24</v>
      </c>
      <c r="B25" s="73"/>
      <c r="C25" s="6"/>
      <c r="D25" s="12">
        <v>308631826</v>
      </c>
      <c r="E25" s="6"/>
      <c r="F25" s="39">
        <v>-708004490</v>
      </c>
      <c r="G25" s="6"/>
      <c r="H25" s="12">
        <v>0</v>
      </c>
      <c r="I25" s="6"/>
      <c r="J25" s="39">
        <f t="shared" si="0"/>
        <v>-399372664</v>
      </c>
      <c r="K25" s="6"/>
      <c r="L25" s="22">
        <v>1.0218889641877935E-3</v>
      </c>
      <c r="M25" s="6"/>
      <c r="N25" s="12">
        <v>308631826</v>
      </c>
      <c r="O25" s="6"/>
      <c r="P25" s="79">
        <v>-405826573</v>
      </c>
      <c r="Q25" s="79"/>
      <c r="R25" s="6"/>
      <c r="S25" s="12">
        <v>854498856</v>
      </c>
      <c r="T25" s="6"/>
      <c r="U25" s="34">
        <f t="shared" si="1"/>
        <v>757304109</v>
      </c>
      <c r="V25" s="6"/>
      <c r="W25" s="56">
        <v>1.6825586320928997E-3</v>
      </c>
    </row>
    <row r="26" spans="1:23" ht="21.75" customHeight="1">
      <c r="A26" s="73" t="s">
        <v>75</v>
      </c>
      <c r="B26" s="73"/>
      <c r="C26" s="6"/>
      <c r="D26" s="12">
        <v>0</v>
      </c>
      <c r="E26" s="6"/>
      <c r="F26" s="12">
        <v>0</v>
      </c>
      <c r="G26" s="6"/>
      <c r="H26" s="12">
        <v>0</v>
      </c>
      <c r="I26" s="6"/>
      <c r="J26" s="34">
        <f t="shared" si="0"/>
        <v>0</v>
      </c>
      <c r="K26" s="6"/>
      <c r="L26" s="22">
        <v>0</v>
      </c>
      <c r="M26" s="6"/>
      <c r="N26" s="12">
        <v>0</v>
      </c>
      <c r="O26" s="6"/>
      <c r="P26" s="74">
        <v>0</v>
      </c>
      <c r="Q26" s="74"/>
      <c r="R26" s="6"/>
      <c r="S26" s="12">
        <v>2205298901</v>
      </c>
      <c r="T26" s="6"/>
      <c r="U26" s="34">
        <f t="shared" si="1"/>
        <v>2205298901</v>
      </c>
      <c r="V26" s="6"/>
      <c r="W26" s="56">
        <v>4.8996759137121424E-3</v>
      </c>
    </row>
    <row r="27" spans="1:23" ht="21.75" customHeight="1">
      <c r="A27" s="73" t="s">
        <v>76</v>
      </c>
      <c r="B27" s="73"/>
      <c r="C27" s="6"/>
      <c r="D27" s="12">
        <v>0</v>
      </c>
      <c r="E27" s="6"/>
      <c r="F27" s="12">
        <v>0</v>
      </c>
      <c r="G27" s="6"/>
      <c r="H27" s="12">
        <v>0</v>
      </c>
      <c r="I27" s="6"/>
      <c r="J27" s="34">
        <f t="shared" si="0"/>
        <v>0</v>
      </c>
      <c r="K27" s="6"/>
      <c r="L27" s="22">
        <v>0</v>
      </c>
      <c r="M27" s="6"/>
      <c r="N27" s="12">
        <v>0</v>
      </c>
      <c r="O27" s="6"/>
      <c r="P27" s="74">
        <v>0</v>
      </c>
      <c r="Q27" s="74"/>
      <c r="R27" s="6"/>
      <c r="S27" s="12">
        <v>19488594190</v>
      </c>
      <c r="T27" s="6"/>
      <c r="U27" s="34">
        <f t="shared" si="1"/>
        <v>19488594190</v>
      </c>
      <c r="V27" s="6"/>
      <c r="W27" s="56">
        <v>4.3299253222116127E-2</v>
      </c>
    </row>
    <row r="28" spans="1:23" ht="21.75" customHeight="1">
      <c r="A28" s="73" t="s">
        <v>77</v>
      </c>
      <c r="B28" s="73"/>
      <c r="C28" s="6"/>
      <c r="D28" s="12">
        <v>0</v>
      </c>
      <c r="E28" s="6"/>
      <c r="F28" s="12">
        <v>0</v>
      </c>
      <c r="G28" s="6"/>
      <c r="H28" s="12">
        <v>0</v>
      </c>
      <c r="I28" s="6"/>
      <c r="J28" s="34">
        <f t="shared" si="0"/>
        <v>0</v>
      </c>
      <c r="K28" s="6"/>
      <c r="L28" s="22">
        <v>0</v>
      </c>
      <c r="M28" s="6"/>
      <c r="N28" s="12">
        <v>0</v>
      </c>
      <c r="O28" s="6"/>
      <c r="P28" s="74">
        <v>0</v>
      </c>
      <c r="Q28" s="74"/>
      <c r="R28" s="6"/>
      <c r="S28" s="12">
        <v>15807704827</v>
      </c>
      <c r="T28" s="6"/>
      <c r="U28" s="34">
        <f t="shared" si="1"/>
        <v>15807704827</v>
      </c>
      <c r="V28" s="6"/>
      <c r="W28" s="56">
        <v>3.5121148682748592E-2</v>
      </c>
    </row>
    <row r="29" spans="1:23" ht="21.75" customHeight="1">
      <c r="A29" s="73" t="s">
        <v>78</v>
      </c>
      <c r="B29" s="73"/>
      <c r="C29" s="6"/>
      <c r="D29" s="12">
        <v>0</v>
      </c>
      <c r="E29" s="6"/>
      <c r="F29" s="12">
        <v>0</v>
      </c>
      <c r="G29" s="6"/>
      <c r="H29" s="12">
        <v>0</v>
      </c>
      <c r="I29" s="6"/>
      <c r="J29" s="34">
        <f t="shared" si="0"/>
        <v>0</v>
      </c>
      <c r="K29" s="6"/>
      <c r="L29" s="22">
        <v>0</v>
      </c>
      <c r="M29" s="6"/>
      <c r="N29" s="12">
        <v>0</v>
      </c>
      <c r="O29" s="6"/>
      <c r="P29" s="74">
        <v>0</v>
      </c>
      <c r="Q29" s="74"/>
      <c r="R29" s="6"/>
      <c r="S29" s="12">
        <v>9477935516</v>
      </c>
      <c r="T29" s="6"/>
      <c r="U29" s="34">
        <f t="shared" si="1"/>
        <v>9477935516</v>
      </c>
      <c r="V29" s="6"/>
      <c r="W29" s="56">
        <v>2.1057831361727987E-2</v>
      </c>
    </row>
    <row r="30" spans="1:23" ht="21.75" customHeight="1">
      <c r="A30" s="73" t="s">
        <v>79</v>
      </c>
      <c r="B30" s="73"/>
      <c r="C30" s="6"/>
      <c r="D30" s="12">
        <v>0</v>
      </c>
      <c r="E30" s="6"/>
      <c r="F30" s="12">
        <v>0</v>
      </c>
      <c r="G30" s="6"/>
      <c r="H30" s="12">
        <v>0</v>
      </c>
      <c r="I30" s="6"/>
      <c r="J30" s="34">
        <f t="shared" si="0"/>
        <v>0</v>
      </c>
      <c r="K30" s="6"/>
      <c r="L30" s="22">
        <v>0</v>
      </c>
      <c r="M30" s="6"/>
      <c r="N30" s="12">
        <v>0</v>
      </c>
      <c r="O30" s="6"/>
      <c r="P30" s="74">
        <v>0</v>
      </c>
      <c r="Q30" s="74"/>
      <c r="R30" s="6"/>
      <c r="S30" s="12">
        <v>27612051008</v>
      </c>
      <c r="T30" s="6"/>
      <c r="U30" s="34">
        <f t="shared" si="1"/>
        <v>27612051008</v>
      </c>
      <c r="V30" s="6"/>
      <c r="W30" s="56">
        <v>6.134773893495387E-2</v>
      </c>
    </row>
    <row r="31" spans="1:23" ht="21.75" customHeight="1">
      <c r="A31" s="75" t="s">
        <v>21</v>
      </c>
      <c r="B31" s="75"/>
      <c r="C31" s="6"/>
      <c r="D31" s="15">
        <v>0</v>
      </c>
      <c r="E31" s="6"/>
      <c r="F31" s="39">
        <v>-1386851314</v>
      </c>
      <c r="G31" s="6"/>
      <c r="H31" s="15">
        <v>0</v>
      </c>
      <c r="I31" s="6"/>
      <c r="J31" s="39">
        <f t="shared" si="0"/>
        <v>-1386851314</v>
      </c>
      <c r="K31" s="6"/>
      <c r="L31" s="23">
        <v>3.5485855204800401E-3</v>
      </c>
      <c r="M31" s="6"/>
      <c r="N31" s="15">
        <v>0</v>
      </c>
      <c r="O31" s="6"/>
      <c r="P31" s="79">
        <v>-5242176118</v>
      </c>
      <c r="Q31" s="79"/>
      <c r="R31" s="6"/>
      <c r="S31" s="15">
        <v>10796567686</v>
      </c>
      <c r="T31" s="6"/>
      <c r="U31" s="34">
        <f t="shared" si="1"/>
        <v>5554391568</v>
      </c>
      <c r="V31" s="6"/>
      <c r="W31" s="57">
        <v>1.2340603157565088E-2</v>
      </c>
    </row>
    <row r="32" spans="1:23" ht="21.75" customHeight="1">
      <c r="A32" s="77" t="s">
        <v>26</v>
      </c>
      <c r="B32" s="77"/>
      <c r="C32" s="6"/>
      <c r="D32" s="17">
        <f>SUM(D9:D31)</f>
        <v>308631826</v>
      </c>
      <c r="E32" s="6"/>
      <c r="F32" s="42">
        <f>SUM(F9:F31)</f>
        <v>-391126693275</v>
      </c>
      <c r="G32" s="6"/>
      <c r="H32" s="17">
        <f>SUM(H9:H31)</f>
        <v>0</v>
      </c>
      <c r="I32" s="6"/>
      <c r="J32" s="42">
        <f>SUM(J9:J31)</f>
        <v>-390818061449</v>
      </c>
      <c r="K32" s="6"/>
      <c r="L32" s="24">
        <f>SUM(L9:L31)</f>
        <v>0.99999999999999989</v>
      </c>
      <c r="M32" s="6"/>
      <c r="N32" s="17">
        <f>SUM(N9:N31)</f>
        <v>8332631826</v>
      </c>
      <c r="O32" s="6"/>
      <c r="P32" s="6"/>
      <c r="Q32" s="17">
        <f>SUM(P9:Q31)</f>
        <v>194459666077</v>
      </c>
      <c r="R32" s="6"/>
      <c r="S32" s="17">
        <f>SUM(S9:S31)</f>
        <v>247273063311</v>
      </c>
      <c r="T32" s="6"/>
      <c r="U32" s="17">
        <f>SUM(U9:U31)</f>
        <v>450065361214</v>
      </c>
      <c r="V32" s="6"/>
      <c r="W32" s="24">
        <f>SUM(W9:W31)</f>
        <v>1</v>
      </c>
    </row>
    <row r="34" spans="10:22">
      <c r="J34" s="28"/>
      <c r="L34" s="61"/>
    </row>
    <row r="35" spans="10:22">
      <c r="J35" s="28"/>
      <c r="L35" s="61"/>
      <c r="U35" s="62"/>
      <c r="V35" s="28"/>
    </row>
    <row r="36" spans="10:22">
      <c r="J36" s="28"/>
      <c r="L36" s="61"/>
      <c r="U36" s="62"/>
      <c r="V36" s="28"/>
    </row>
    <row r="37" spans="10:22">
      <c r="J37" s="28"/>
      <c r="L37" s="61"/>
      <c r="U37" s="62"/>
      <c r="V37" s="28"/>
    </row>
    <row r="38" spans="10:22">
      <c r="J38" s="28"/>
      <c r="L38" s="61"/>
      <c r="U38" s="62"/>
      <c r="V38" s="28"/>
    </row>
    <row r="39" spans="10:22">
      <c r="J39" s="28"/>
      <c r="L39" s="61"/>
      <c r="U39" s="62"/>
      <c r="V39" s="28"/>
    </row>
    <row r="40" spans="10:22">
      <c r="J40" s="28"/>
      <c r="L40" s="61"/>
      <c r="U40" s="62"/>
      <c r="V40" s="28"/>
    </row>
    <row r="41" spans="10:22">
      <c r="J41" s="28"/>
      <c r="L41" s="61"/>
      <c r="U41" s="62"/>
      <c r="V41" s="28"/>
    </row>
    <row r="42" spans="10:22">
      <c r="J42" s="28"/>
      <c r="L42" s="61"/>
      <c r="U42" s="62"/>
      <c r="V42" s="28"/>
    </row>
    <row r="43" spans="10:22">
      <c r="J43" s="28"/>
      <c r="L43" s="61"/>
      <c r="U43" s="62"/>
      <c r="V43" s="28"/>
    </row>
    <row r="44" spans="10:22">
      <c r="J44" s="28"/>
      <c r="L44" s="61"/>
      <c r="U44" s="62"/>
      <c r="V44" s="28"/>
    </row>
    <row r="45" spans="10:22">
      <c r="J45" s="28"/>
      <c r="L45" s="61"/>
      <c r="U45" s="62"/>
      <c r="V45" s="28"/>
    </row>
    <row r="46" spans="10:22">
      <c r="J46" s="28"/>
      <c r="L46" s="61"/>
      <c r="U46" s="62"/>
      <c r="V46" s="28"/>
    </row>
    <row r="47" spans="10:22">
      <c r="J47" s="28"/>
      <c r="L47" s="61"/>
      <c r="U47" s="62"/>
      <c r="V47" s="28"/>
    </row>
    <row r="48" spans="10:22">
      <c r="J48" s="28"/>
      <c r="L48" s="61"/>
      <c r="U48" s="62"/>
      <c r="V48" s="28"/>
    </row>
    <row r="49" spans="10:22">
      <c r="J49" s="28"/>
      <c r="L49" s="61"/>
      <c r="U49" s="62"/>
      <c r="V49" s="28"/>
    </row>
    <row r="50" spans="10:22">
      <c r="J50" s="28"/>
      <c r="L50" s="61"/>
      <c r="U50" s="62"/>
      <c r="V50" s="28"/>
    </row>
    <row r="51" spans="10:22">
      <c r="J51" s="28"/>
      <c r="L51" s="61"/>
      <c r="U51" s="62"/>
      <c r="V51" s="28"/>
    </row>
    <row r="52" spans="10:22">
      <c r="J52" s="28"/>
      <c r="L52" s="61"/>
      <c r="U52" s="62"/>
      <c r="V52" s="28"/>
    </row>
    <row r="53" spans="10:22">
      <c r="J53" s="28"/>
      <c r="L53" s="61"/>
      <c r="U53" s="62"/>
      <c r="V53" s="28"/>
    </row>
    <row r="54" spans="10:22">
      <c r="J54" s="28"/>
      <c r="L54" s="61"/>
      <c r="U54" s="62"/>
      <c r="V54" s="28"/>
    </row>
    <row r="55" spans="10:22">
      <c r="J55" s="28"/>
      <c r="L55" s="61"/>
      <c r="U55" s="62"/>
      <c r="V55" s="28"/>
    </row>
    <row r="56" spans="10:22">
      <c r="J56" s="28"/>
      <c r="L56" s="61"/>
      <c r="U56" s="62"/>
      <c r="V56" s="28"/>
    </row>
    <row r="57" spans="10:22">
      <c r="U57" s="62"/>
      <c r="V57" s="28"/>
    </row>
    <row r="58" spans="10:22">
      <c r="J58" s="28"/>
    </row>
    <row r="60" spans="10:22">
      <c r="U60" s="62"/>
    </row>
  </sheetData>
  <mergeCells count="60">
    <mergeCell ref="U17:V17"/>
    <mergeCell ref="A31:B31"/>
    <mergeCell ref="P31:Q31"/>
    <mergeCell ref="A32:B32"/>
    <mergeCell ref="S17:T17"/>
    <mergeCell ref="S24:T24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pageSetUpPr fitToPage="1"/>
  </sheetPr>
  <dimension ref="A1:J23"/>
  <sheetViews>
    <sheetView rightToLeft="1" view="pageBreakPreview" zoomScale="145" zoomScaleNormal="85" zoomScaleSheetLayoutView="145" workbookViewId="0">
      <selection activeCell="B12" sqref="B12:N26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21.75" customHeight="1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4.45" customHeight="1"/>
    <row r="5" spans="1:10" ht="14.45" customHeight="1">
      <c r="A5" s="29" t="s">
        <v>80</v>
      </c>
      <c r="B5" s="78" t="s">
        <v>82</v>
      </c>
      <c r="C5" s="78"/>
      <c r="D5" s="78"/>
      <c r="E5" s="78"/>
      <c r="F5" s="78"/>
      <c r="G5" s="78"/>
      <c r="H5" s="78"/>
      <c r="I5" s="78"/>
      <c r="J5" s="78"/>
    </row>
    <row r="6" spans="1:10" ht="14.45" customHeight="1">
      <c r="D6" s="69" t="s">
        <v>58</v>
      </c>
      <c r="E6" s="69"/>
      <c r="F6" s="69"/>
      <c r="H6" s="69" t="s">
        <v>59</v>
      </c>
      <c r="I6" s="69"/>
      <c r="J6" s="69"/>
    </row>
    <row r="7" spans="1:10" ht="38.25" customHeight="1">
      <c r="A7" s="69" t="s">
        <v>83</v>
      </c>
      <c r="B7" s="69"/>
      <c r="C7" s="6"/>
      <c r="D7" s="5" t="s">
        <v>84</v>
      </c>
      <c r="E7" s="7"/>
      <c r="F7" s="5" t="s">
        <v>85</v>
      </c>
      <c r="G7" s="6"/>
      <c r="H7" s="5" t="s">
        <v>84</v>
      </c>
      <c r="I7" s="7"/>
      <c r="J7" s="5" t="s">
        <v>85</v>
      </c>
    </row>
    <row r="8" spans="1:10" ht="21.75" customHeight="1">
      <c r="A8" s="71" t="s">
        <v>106</v>
      </c>
      <c r="B8" s="71"/>
      <c r="C8" s="6"/>
      <c r="D8" s="35">
        <v>16212293</v>
      </c>
      <c r="E8" s="35"/>
      <c r="F8" s="36">
        <v>2.8003701158384508E-3</v>
      </c>
      <c r="G8" s="35"/>
      <c r="H8" s="35">
        <v>661435370</v>
      </c>
      <c r="I8" s="35"/>
      <c r="J8" s="37">
        <v>0.35209519849510018</v>
      </c>
    </row>
    <row r="9" spans="1:10" ht="21.75" customHeight="1" thickBot="1">
      <c r="A9" s="77" t="s">
        <v>26</v>
      </c>
      <c r="B9" s="77"/>
      <c r="C9" s="6"/>
      <c r="D9" s="17">
        <f>SUM(D8:D8)</f>
        <v>16212293</v>
      </c>
      <c r="E9" s="6"/>
      <c r="F9" s="20">
        <f>SUM(F8:F8)</f>
        <v>2.8003701158384508E-3</v>
      </c>
      <c r="G9" s="6"/>
      <c r="H9" s="17">
        <f>SUM(H8:H8)</f>
        <v>661435370</v>
      </c>
      <c r="I9" s="6"/>
      <c r="J9" s="24">
        <f>SUM(J8:J8)</f>
        <v>0.35209519849510018</v>
      </c>
    </row>
    <row r="10" spans="1:10" ht="13.5" thickTop="1"/>
    <row r="12" spans="1:10">
      <c r="D12" s="28"/>
      <c r="E12" s="28"/>
      <c r="F12" s="28"/>
      <c r="G12" s="28"/>
      <c r="H12" s="28"/>
      <c r="I12" s="28"/>
      <c r="J12" s="28"/>
    </row>
    <row r="13" spans="1:10">
      <c r="D13" s="28"/>
      <c r="E13" s="28"/>
      <c r="F13" s="28"/>
      <c r="G13" s="28"/>
      <c r="H13" s="28"/>
      <c r="I13" s="28"/>
      <c r="J13" s="28"/>
    </row>
    <row r="14" spans="1:10">
      <c r="D14" s="28"/>
      <c r="E14" s="28"/>
      <c r="F14" s="28"/>
      <c r="G14" s="28"/>
      <c r="H14" s="28"/>
      <c r="I14" s="28"/>
      <c r="J14" s="28"/>
    </row>
    <row r="15" spans="1:10">
      <c r="D15" s="28"/>
      <c r="E15" s="28"/>
      <c r="F15" s="28"/>
      <c r="G15" s="28"/>
      <c r="H15" s="28"/>
      <c r="I15" s="28"/>
      <c r="J15" s="28"/>
    </row>
    <row r="16" spans="1:10">
      <c r="D16" s="28"/>
      <c r="E16" s="28"/>
      <c r="F16" s="28"/>
      <c r="G16" s="28"/>
      <c r="H16" s="28"/>
      <c r="I16" s="28"/>
      <c r="J16" s="28"/>
    </row>
    <row r="17" spans="4:10">
      <c r="D17" s="28"/>
      <c r="E17" s="28"/>
      <c r="F17" s="28"/>
      <c r="G17" s="28"/>
      <c r="H17" s="28"/>
      <c r="I17" s="28"/>
      <c r="J17" s="28"/>
    </row>
    <row r="18" spans="4:10">
      <c r="D18" s="28"/>
      <c r="E18" s="28"/>
      <c r="F18" s="28"/>
      <c r="G18" s="28"/>
      <c r="H18" s="28"/>
      <c r="I18" s="28"/>
      <c r="J18" s="28"/>
    </row>
    <row r="19" spans="4:10">
      <c r="D19" s="25"/>
      <c r="E19" s="25"/>
      <c r="F19" s="25"/>
      <c r="G19" s="25"/>
      <c r="H19" s="25"/>
      <c r="I19" s="28"/>
      <c r="J19" s="28"/>
    </row>
    <row r="20" spans="4:10">
      <c r="D20" s="28"/>
      <c r="E20" s="28"/>
      <c r="F20" s="28"/>
      <c r="G20" s="28"/>
      <c r="H20" s="28"/>
      <c r="I20" s="28"/>
      <c r="J20" s="28"/>
    </row>
    <row r="21" spans="4:10">
      <c r="D21" s="28"/>
      <c r="E21" s="28"/>
      <c r="F21" s="28"/>
      <c r="G21" s="28"/>
      <c r="H21" s="28"/>
      <c r="I21" s="28"/>
      <c r="J21" s="28"/>
    </row>
    <row r="22" spans="4:10">
      <c r="D22" s="28"/>
      <c r="E22" s="28"/>
      <c r="F22" s="28"/>
      <c r="G22" s="28"/>
      <c r="H22" s="28"/>
      <c r="I22" s="28"/>
      <c r="J22" s="28"/>
    </row>
    <row r="23" spans="4:10">
      <c r="D23" s="28"/>
      <c r="E23" s="28"/>
      <c r="F23" s="28"/>
      <c r="G23" s="28"/>
      <c r="H23" s="28"/>
      <c r="I23" s="28"/>
      <c r="J23" s="28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  <pageSetUpPr fitToPage="1"/>
  </sheetPr>
  <dimension ref="A1:F10"/>
  <sheetViews>
    <sheetView rightToLeft="1" view="pageBreakPreview" zoomScale="145" zoomScaleNormal="100" zoomScaleSheetLayoutView="145" workbookViewId="0">
      <selection activeCell="B24" sqref="A24:B27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67" t="s">
        <v>0</v>
      </c>
      <c r="B1" s="67"/>
      <c r="C1" s="67"/>
      <c r="D1" s="67"/>
      <c r="E1" s="67"/>
      <c r="F1" s="67"/>
    </row>
    <row r="2" spans="1:6" ht="21.75" customHeight="1">
      <c r="A2" s="67" t="s">
        <v>43</v>
      </c>
      <c r="B2" s="67"/>
      <c r="C2" s="67"/>
      <c r="D2" s="67"/>
      <c r="E2" s="67"/>
      <c r="F2" s="67"/>
    </row>
    <row r="3" spans="1:6" ht="21.75" customHeight="1">
      <c r="A3" s="67" t="s">
        <v>2</v>
      </c>
      <c r="B3" s="67"/>
      <c r="C3" s="67"/>
      <c r="D3" s="67"/>
      <c r="E3" s="67"/>
      <c r="F3" s="67"/>
    </row>
    <row r="4" spans="1:6" ht="14.45" customHeight="1"/>
    <row r="5" spans="1:6" ht="29.1" customHeight="1">
      <c r="A5" s="29" t="s">
        <v>81</v>
      </c>
      <c r="B5" s="78" t="s">
        <v>55</v>
      </c>
      <c r="C5" s="78"/>
      <c r="D5" s="78"/>
      <c r="E5" s="78"/>
      <c r="F5" s="78"/>
    </row>
    <row r="6" spans="1:6" ht="14.45" customHeight="1">
      <c r="A6" s="6"/>
      <c r="B6" s="6"/>
      <c r="C6" s="6"/>
      <c r="D6" s="2" t="s">
        <v>58</v>
      </c>
      <c r="E6" s="6"/>
      <c r="F6" s="2" t="s">
        <v>9</v>
      </c>
    </row>
    <row r="7" spans="1:6" ht="14.45" customHeight="1">
      <c r="A7" s="69" t="s">
        <v>55</v>
      </c>
      <c r="B7" s="69"/>
      <c r="C7" s="6"/>
      <c r="D7" s="3" t="s">
        <v>40</v>
      </c>
      <c r="E7" s="6"/>
      <c r="F7" s="3" t="s">
        <v>40</v>
      </c>
    </row>
    <row r="8" spans="1:6" ht="21.75" customHeight="1">
      <c r="A8" s="71" t="s">
        <v>55</v>
      </c>
      <c r="B8" s="71"/>
      <c r="C8" s="6"/>
      <c r="D8" s="9">
        <v>0</v>
      </c>
      <c r="E8" s="6"/>
      <c r="F8" s="9">
        <v>733717291</v>
      </c>
    </row>
    <row r="9" spans="1:6" ht="21.75" customHeight="1">
      <c r="A9" s="75" t="s">
        <v>86</v>
      </c>
      <c r="B9" s="75"/>
      <c r="C9" s="6"/>
      <c r="D9" s="15">
        <v>0</v>
      </c>
      <c r="E9" s="6"/>
      <c r="F9" s="15">
        <v>478016577</v>
      </c>
    </row>
    <row r="10" spans="1:6" ht="21.75" customHeight="1">
      <c r="A10" s="77" t="s">
        <v>26</v>
      </c>
      <c r="B10" s="77"/>
      <c r="C10" s="6"/>
      <c r="D10" s="17">
        <f>SUM(D8:D9)</f>
        <v>0</v>
      </c>
      <c r="E10" s="6"/>
      <c r="F10" s="17">
        <f>SUM(F8:F9)</f>
        <v>1211733868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79998168889431442"/>
    <pageSetUpPr fitToPage="1"/>
  </sheetPr>
  <dimension ref="A1:S25"/>
  <sheetViews>
    <sheetView rightToLeft="1" view="pageBreakPreview" zoomScale="85" zoomScaleNormal="85" zoomScaleSheetLayoutView="85" workbookViewId="0">
      <selection activeCell="M16" sqref="M16:M25"/>
    </sheetView>
  </sheetViews>
  <sheetFormatPr defaultRowHeight="12.75"/>
  <cols>
    <col min="1" max="1" width="27.285156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1.4257812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1.4257812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 ht="21.75" customHeight="1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21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14.45" customHeight="1"/>
    <row r="5" spans="1:19" ht="14.45" customHeight="1">
      <c r="A5" s="68" t="s">
        <v>61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</row>
    <row r="6" spans="1:19" ht="14.45" customHeight="1">
      <c r="A6" s="69" t="s">
        <v>27</v>
      </c>
      <c r="B6" s="6"/>
      <c r="C6" s="69" t="s">
        <v>87</v>
      </c>
      <c r="D6" s="69"/>
      <c r="E6" s="69"/>
      <c r="F6" s="69"/>
      <c r="G6" s="69"/>
      <c r="H6" s="6"/>
      <c r="I6" s="69" t="s">
        <v>58</v>
      </c>
      <c r="J6" s="69"/>
      <c r="K6" s="69"/>
      <c r="L6" s="69"/>
      <c r="M6" s="69"/>
      <c r="N6" s="6"/>
      <c r="O6" s="69" t="s">
        <v>59</v>
      </c>
      <c r="P6" s="69"/>
      <c r="Q6" s="69"/>
      <c r="R6" s="69"/>
      <c r="S6" s="69"/>
    </row>
    <row r="7" spans="1:19" ht="29.1" customHeight="1">
      <c r="A7" s="69"/>
      <c r="B7" s="6"/>
      <c r="C7" s="5" t="s">
        <v>88</v>
      </c>
      <c r="D7" s="7"/>
      <c r="E7" s="5" t="s">
        <v>89</v>
      </c>
      <c r="F7" s="7"/>
      <c r="G7" s="5" t="s">
        <v>90</v>
      </c>
      <c r="H7" s="6"/>
      <c r="I7" s="5" t="s">
        <v>91</v>
      </c>
      <c r="J7" s="7"/>
      <c r="K7" s="5" t="s">
        <v>92</v>
      </c>
      <c r="L7" s="7"/>
      <c r="M7" s="5" t="s">
        <v>93</v>
      </c>
      <c r="N7" s="6"/>
      <c r="O7" s="5" t="s">
        <v>91</v>
      </c>
      <c r="P7" s="7"/>
      <c r="Q7" s="5" t="s">
        <v>92</v>
      </c>
      <c r="R7" s="7"/>
      <c r="S7" s="5" t="s">
        <v>93</v>
      </c>
    </row>
    <row r="8" spans="1:19" ht="21.75" customHeight="1">
      <c r="A8" s="8" t="s">
        <v>22</v>
      </c>
      <c r="B8" s="6"/>
      <c r="C8" s="8" t="s">
        <v>94</v>
      </c>
      <c r="D8" s="6"/>
      <c r="E8" s="9">
        <v>3400000</v>
      </c>
      <c r="F8" s="6"/>
      <c r="G8" s="9">
        <v>2360</v>
      </c>
      <c r="H8" s="6"/>
      <c r="I8" s="9">
        <v>0</v>
      </c>
      <c r="J8" s="6"/>
      <c r="K8" s="9">
        <v>0</v>
      </c>
      <c r="L8" s="6"/>
      <c r="M8" s="9">
        <f>I8-K8</f>
        <v>0</v>
      </c>
      <c r="N8" s="6"/>
      <c r="O8" s="9">
        <v>8024000000</v>
      </c>
      <c r="P8" s="6"/>
      <c r="Q8" s="9">
        <v>0</v>
      </c>
      <c r="R8" s="6"/>
      <c r="S8" s="9">
        <f>O8-Q8</f>
        <v>8024000000</v>
      </c>
    </row>
    <row r="9" spans="1:19" ht="21.75" customHeight="1">
      <c r="A9" s="14" t="s">
        <v>24</v>
      </c>
      <c r="B9" s="6"/>
      <c r="C9" s="14" t="s">
        <v>95</v>
      </c>
      <c r="D9" s="6"/>
      <c r="E9" s="15">
        <v>360000</v>
      </c>
      <c r="F9" s="6"/>
      <c r="G9" s="15">
        <v>1000</v>
      </c>
      <c r="H9" s="6"/>
      <c r="I9" s="15">
        <v>360000000</v>
      </c>
      <c r="J9" s="6"/>
      <c r="K9" s="15">
        <v>51368174</v>
      </c>
      <c r="L9" s="6"/>
      <c r="M9" s="15">
        <f>I9-K9</f>
        <v>308631826</v>
      </c>
      <c r="N9" s="6"/>
      <c r="O9" s="15">
        <v>360000000</v>
      </c>
      <c r="P9" s="6"/>
      <c r="Q9" s="15">
        <v>51368174</v>
      </c>
      <c r="R9" s="6"/>
      <c r="S9" s="15">
        <f>O9-Q9</f>
        <v>308631826</v>
      </c>
    </row>
    <row r="10" spans="1:19" ht="21.75" customHeight="1">
      <c r="A10" s="4" t="s">
        <v>26</v>
      </c>
      <c r="B10" s="6"/>
      <c r="C10" s="17"/>
      <c r="D10" s="6"/>
      <c r="E10" s="17"/>
      <c r="F10" s="6"/>
      <c r="G10" s="17"/>
      <c r="H10" s="6"/>
      <c r="I10" s="17">
        <f>SUM(I8:I9)</f>
        <v>360000000</v>
      </c>
      <c r="J10" s="6"/>
      <c r="K10" s="17">
        <f>SUM(K8:K9)</f>
        <v>51368174</v>
      </c>
      <c r="L10" s="6"/>
      <c r="M10" s="17">
        <f>SUM(M8:M9)</f>
        <v>308631826</v>
      </c>
      <c r="N10" s="6"/>
      <c r="O10" s="17">
        <f>SUM(O8:O9)</f>
        <v>8384000000</v>
      </c>
      <c r="P10" s="6"/>
      <c r="Q10" s="17">
        <f>SUM(Q8:Q9)</f>
        <v>51368174</v>
      </c>
      <c r="R10" s="6"/>
      <c r="S10" s="17">
        <f>SUM(S8:S9)</f>
        <v>8332631826</v>
      </c>
    </row>
    <row r="25" spans="13:13">
      <c r="M25" s="2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0</vt:lpstr>
      <vt:lpstr>سهام</vt:lpstr>
      <vt:lpstr>تعدیل قیمت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'تعدیل قیمت'!Print_Area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Faeze Ghanei Arani</cp:lastModifiedBy>
  <dcterms:created xsi:type="dcterms:W3CDTF">2026-04-22T10:25:38Z</dcterms:created>
  <dcterms:modified xsi:type="dcterms:W3CDTF">2026-04-25T08:58:56Z</dcterms:modified>
</cp:coreProperties>
</file>