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صندوق های فعال\بخشی\صورت وضعیت پرتفو\نهایی ها\"/>
    </mc:Choice>
  </mc:AlternateContent>
  <xr:revisionPtr revIDLastSave="0" documentId="13_ncr:1_{3C6BCF9F-4D74-4831-AF6F-7134990ED4C4}" xr6:coauthVersionLast="47" xr6:coauthVersionMax="47" xr10:uidLastSave="{00000000-0000-0000-0000-000000000000}"/>
  <bookViews>
    <workbookView xWindow="-120" yWindow="-120" windowWidth="29040" windowHeight="15840" tabRatio="921" xr2:uid="{00000000-000D-0000-FFFF-FFFF00000000}"/>
  </bookViews>
  <sheets>
    <sheet name="0" sheetId="22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3">درآمد!$A$1:$K$11</definedName>
    <definedName name="_xlnm.Print_Area" localSheetId="5">'درآمد سپرده بانکی'!$A$1:$K$9</definedName>
    <definedName name="_xlnm.Print_Area" localSheetId="4">'درآمد سرمایه گذاری در سهام'!$A$1:$X$32</definedName>
    <definedName name="_xlnm.Print_Area" localSheetId="7">'درآمد سود سهام'!$A$1:$T$9</definedName>
    <definedName name="_xlnm.Print_Area" localSheetId="10">'درآمد ناشی از تغییر قیمت اوراق'!$A$1:$S$15</definedName>
    <definedName name="_xlnm.Print_Area" localSheetId="9">'درآمد ناشی از فروش'!$A$1:$S$31</definedName>
    <definedName name="_xlnm.Print_Area" localSheetId="6">'سایر درآمدها'!$A$1:$G$10</definedName>
    <definedName name="_xlnm.Print_Area" localSheetId="2">سپرده!$A$1:$M$10</definedName>
    <definedName name="_xlnm.Print_Area" localSheetId="1">سهام!$A$1:$AC$16</definedName>
    <definedName name="_xlnm.Print_Area" localSheetId="8">'سود سپرده بانکی'!$A$1:$N$11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9" i="21" l="1"/>
  <c r="Q10" i="21"/>
  <c r="Q11" i="21"/>
  <c r="Q12" i="21"/>
  <c r="Q13" i="21"/>
  <c r="Q14" i="21"/>
  <c r="Q8" i="21"/>
  <c r="I9" i="21"/>
  <c r="I10" i="21"/>
  <c r="I11" i="21"/>
  <c r="I12" i="21"/>
  <c r="I13" i="21"/>
  <c r="I14" i="21"/>
  <c r="I8" i="21"/>
  <c r="Q31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8" i="19"/>
  <c r="W32" i="9"/>
  <c r="L32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9" i="9"/>
  <c r="U32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9" i="9"/>
  <c r="C11" i="18" l="1"/>
  <c r="I11" i="18"/>
  <c r="M11" i="18"/>
  <c r="M9" i="18"/>
  <c r="M10" i="18"/>
  <c r="M8" i="18"/>
  <c r="G9" i="18"/>
  <c r="G11" i="18" s="1"/>
  <c r="G10" i="18"/>
  <c r="G8" i="18"/>
  <c r="AB15" i="2" l="1"/>
  <c r="AB14" i="2"/>
  <c r="AB13" i="2"/>
  <c r="AB12" i="2"/>
  <c r="AB16" i="2" s="1"/>
  <c r="AB11" i="2"/>
  <c r="AB10" i="2"/>
  <c r="AB9" i="2"/>
  <c r="J9" i="7" l="1"/>
  <c r="L9" i="7" s="1"/>
  <c r="L10" i="7" s="1"/>
  <c r="Q15" i="21"/>
  <c r="O15" i="21"/>
  <c r="M15" i="21"/>
  <c r="I15" i="21"/>
  <c r="G15" i="21"/>
  <c r="E15" i="21"/>
  <c r="O31" i="19"/>
  <c r="M31" i="19"/>
  <c r="O9" i="15"/>
  <c r="S9" i="15"/>
  <c r="F10" i="14"/>
  <c r="D10" i="14"/>
  <c r="S32" i="9"/>
  <c r="Q32" i="9"/>
  <c r="N32" i="9"/>
  <c r="D32" i="9"/>
  <c r="H32" i="9"/>
  <c r="J32" i="9"/>
  <c r="F32" i="9"/>
  <c r="J11" i="8"/>
  <c r="D10" i="7"/>
  <c r="F10" i="7"/>
  <c r="H10" i="7"/>
  <c r="F11" i="8" l="1"/>
  <c r="J10" i="7"/>
  <c r="Z16" i="2"/>
  <c r="X16" i="2"/>
  <c r="J16" i="2"/>
  <c r="H16" i="2"/>
</calcChain>
</file>

<file path=xl/sharedStrings.xml><?xml version="1.0" encoding="utf-8"?>
<sst xmlns="http://schemas.openxmlformats.org/spreadsheetml/2006/main" count="239" uniqueCount="103">
  <si>
    <t>صندوق سرمایه گذاری بخشی صنایع معیار</t>
  </si>
  <si>
    <t>برای ماه منتهی به 1404/12/29</t>
  </si>
  <si>
    <t>-1</t>
  </si>
  <si>
    <t>سرمایه گذاری ها</t>
  </si>
  <si>
    <t>-1-1</t>
  </si>
  <si>
    <t>سرمایه گذاری در سهام و حق تقدم سهام</t>
  </si>
  <si>
    <t>1404/11/30</t>
  </si>
  <si>
    <t>تغییرات طی دوره</t>
  </si>
  <si>
    <t>1404/12/29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</si>
  <si>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</si>
  <si>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</si>
  <si>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</si>
  <si>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</si>
  <si>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</si>
  <si>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</si>
  <si>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</si>
  <si>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</si>
  <si>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</si>
  <si>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خودرو</t>
  </si>
  <si>
    <t>تولیدی کوچین</t>
  </si>
  <si>
    <t>زامیاد</t>
  </si>
  <si>
    <t>سیمان‌ شرق‌</t>
  </si>
  <si>
    <t>نیان باتری خاوران</t>
  </si>
  <si>
    <t>کشت وصنعت و دامپروری پگاه فارس</t>
  </si>
  <si>
    <t>کیمیا کالای رازی</t>
  </si>
  <si>
    <t>جمع</t>
  </si>
  <si>
    <t>نام سهام</t>
  </si>
  <si>
    <t>-2-1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</si>
  <si>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</si>
  <si>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</si>
  <si>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</si>
  <si>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</si>
  <si>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</si>
  <si>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جنت آباد (کوتاه مدت)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</si>
  <si>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</si>
  <si>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</si>
  <si>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</si>
  <si>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</si>
  <si>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</si>
  <si>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</si>
  <si>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</si>
  <si>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</si>
  <si>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</si>
  <si>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</si>
  <si>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</si>
  <si>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</si>
  <si>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</si>
  <si>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</si>
  <si>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</si>
  <si>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</si>
  <si>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</si>
  <si>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</si>
  <si>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</si>
  <si>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</si>
  <si>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 رنا(هلدینگ‌</t>
  </si>
  <si>
    <t>توسعه معادن وص.معدنی خاورمیانه</t>
  </si>
  <si>
    <t>پتروشیمی نوری</t>
  </si>
  <si>
    <t>پالایش نفت اصفهان</t>
  </si>
  <si>
    <t>ملی‌ صنایع‌ مس‌ ایران‌</t>
  </si>
  <si>
    <t>پتروشیمی بوعلی سینا</t>
  </si>
  <si>
    <t>سرمایه‌گذاری‌ سایپا</t>
  </si>
  <si>
    <t>پویا زرکان آق دره</t>
  </si>
  <si>
    <t>بانک‌اقتصادنوین‌</t>
  </si>
  <si>
    <t>بانک ملت</t>
  </si>
  <si>
    <t>گروه‌بهمن‌</t>
  </si>
  <si>
    <t>گسترش‌سرمایه‌گذاری‌ایران‌خودرو</t>
  </si>
  <si>
    <t>پالایش نفت تهران</t>
  </si>
  <si>
    <t>سایپا</t>
  </si>
  <si>
    <t>پالایش نفت بندرعباس</t>
  </si>
  <si>
    <t>-2-2</t>
  </si>
  <si>
    <t>-3-2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</si>
  <si>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</si>
  <si>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</si>
  <si>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</si>
  <si>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</si>
  <si>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</si>
  <si>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</si>
  <si>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</si>
  <si>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</si>
  <si>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</si>
  <si>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</si>
  <si>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</si>
  <si>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</si>
  <si>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1404/09/15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</si>
  <si>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</si>
  <si>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</si>
  <si>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</si>
  <si>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</si>
  <si>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</si>
  <si>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</si>
  <si>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</si>
  <si>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</si>
  <si>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</si>
  <si>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صورت وضعیت پورتفوی</t>
  </si>
  <si>
    <t xml:space="preserve">صورت وضعیت پرتفوی </t>
  </si>
  <si>
    <t>صورت وضعیت پرتفوی</t>
  </si>
  <si>
    <t>صورت وضعیت درآمدها</t>
  </si>
  <si>
    <t xml:space="preserve">صورت وضعیت درآمدها </t>
  </si>
  <si>
    <t xml:space="preserve">شمش طلا </t>
  </si>
  <si>
    <t>سپرده بانکی</t>
  </si>
  <si>
    <t xml:space="preserve">موسسه اعتباری ملل </t>
  </si>
  <si>
    <t xml:space="preserve"> بانک خاورمیانه </t>
  </si>
  <si>
    <t xml:space="preserve"> بانک گردشگری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</si>
</sst>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name val="Calibri"/>
      <family val="2"/>
    </font>
    <font>
      <sz val="11"/>
      <name val="B Nazanin"/>
      <charset val="178"/>
    </font>
    <font>
      <b/>
      <sz val="16"/>
      <color rgb="FF000000"/>
      <name val="B Nazanin"/>
      <charset val="178"/>
    </font>
    <font>
      <b/>
      <sz val="10"/>
      <color theme="0" tint="-0.34998626667073579"/>
      <name val="IRANSans"/>
    </font>
    <font>
      <sz val="10"/>
      <color theme="0" tint="-0.3499862666707357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77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7" fillId="0" borderId="0" xfId="2" applyFont="1"/>
    <xf numFmtId="0" fontId="8" fillId="0" borderId="0" xfId="2" applyFont="1" applyAlignment="1">
      <alignment vertical="center"/>
    </xf>
    <xf numFmtId="3" fontId="0" fillId="0" borderId="0" xfId="0" applyNumberFormat="1" applyAlignment="1">
      <alignment horizontal="left"/>
    </xf>
    <xf numFmtId="3" fontId="4" fillId="0" borderId="2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9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right" vertical="center"/>
    </xf>
    <xf numFmtId="3" fontId="0" fillId="0" borderId="2" xfId="0" applyNumberFormat="1" applyBorder="1" applyAlignment="1">
      <alignment horizontal="left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4" fillId="0" borderId="5" xfId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left"/>
    </xf>
    <xf numFmtId="10" fontId="0" fillId="0" borderId="0" xfId="1" applyNumberFormat="1" applyFont="1" applyAlignment="1">
      <alignment horizontal="left"/>
    </xf>
    <xf numFmtId="9" fontId="0" fillId="0" borderId="0" xfId="1" applyFont="1" applyAlignment="1">
      <alignment horizontal="left"/>
    </xf>
    <xf numFmtId="164" fontId="4" fillId="0" borderId="2" xfId="1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10" fontId="4" fillId="0" borderId="5" xfId="1" applyNumberFormat="1" applyFont="1" applyFill="1" applyBorder="1" applyAlignment="1">
      <alignment horizontal="center" vertical="center"/>
    </xf>
    <xf numFmtId="9" fontId="4" fillId="0" borderId="2" xfId="1" applyNumberFormat="1" applyFont="1" applyFill="1" applyBorder="1" applyAlignment="1">
      <alignment horizontal="center" vertical="center"/>
    </xf>
    <xf numFmtId="9" fontId="4" fillId="0" borderId="0" xfId="1" applyNumberFormat="1" applyFont="1" applyFill="1" applyAlignment="1">
      <alignment horizontal="center" vertical="center"/>
    </xf>
    <xf numFmtId="9" fontId="4" fillId="0" borderId="4" xfId="1" applyNumberFormat="1" applyFont="1" applyFill="1" applyBorder="1" applyAlignment="1">
      <alignment horizontal="center" vertical="center"/>
    </xf>
    <xf numFmtId="9" fontId="4" fillId="0" borderId="0" xfId="0" applyNumberFormat="1" applyFont="1" applyFill="1" applyAlignment="1">
      <alignment horizontal="center" vertical="center"/>
    </xf>
    <xf numFmtId="9" fontId="4" fillId="0" borderId="4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Alignment="1">
      <alignment horizontal="left"/>
    </xf>
    <xf numFmtId="0" fontId="8" fillId="0" borderId="0" xfId="2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right" vertical="center"/>
    </xf>
    <xf numFmtId="0" fontId="4" fillId="0" borderId="2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CC7AA848-8B09-498C-AD6C-2B3CBB73EE74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28576</xdr:rowOff>
    </xdr:from>
    <xdr:ext cx="3611641" cy="4817451"/>
    <xdr:pic>
      <xdr:nvPicPr>
        <xdr:cNvPr id="2" name="Picture 1">
          <a:extLst>
            <a:ext uri="{FF2B5EF4-FFF2-40B4-BE49-F238E27FC236}">
              <a16:creationId xmlns:a16="http://schemas.microsoft.com/office/drawing/2014/main" id="{162F87C8-3C61-47F8-82D6-95C6492EB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74758" y="28576"/>
          <a:ext cx="3611641" cy="4817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E947-B8EB-4BA9-B70F-DD1CD9F7FC86}">
  <dimension ref="A21:Y25"/>
  <sheetViews>
    <sheetView showGridLines="0" rightToLeft="1" tabSelected="1" view="pageBreakPreview" zoomScaleNormal="100" zoomScaleSheetLayoutView="100" workbookViewId="0">
      <selection activeCell="I24" sqref="I24"/>
    </sheetView>
  </sheetViews>
  <sheetFormatPr defaultRowHeight="18"/>
  <cols>
    <col min="1" max="16384" width="9.140625" style="8"/>
  </cols>
  <sheetData>
    <row r="21" spans="1:25" ht="21.75" customHeight="1"/>
    <row r="23" spans="1:25" ht="26.25">
      <c r="A23" s="56" t="s">
        <v>0</v>
      </c>
      <c r="B23" s="56"/>
      <c r="C23" s="56"/>
      <c r="D23" s="56"/>
      <c r="E23" s="56"/>
      <c r="F23" s="56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26.25">
      <c r="A24" s="56" t="s">
        <v>93</v>
      </c>
      <c r="B24" s="56"/>
      <c r="C24" s="56"/>
      <c r="D24" s="56"/>
      <c r="E24" s="56"/>
      <c r="F24" s="56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26.25">
      <c r="A25" s="56" t="s">
        <v>1</v>
      </c>
      <c r="B25" s="56"/>
      <c r="C25" s="56"/>
      <c r="D25" s="56"/>
      <c r="E25" s="56"/>
      <c r="F25" s="56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</sheetData>
  <mergeCells count="3">
    <mergeCell ref="A23:F23"/>
    <mergeCell ref="A24:F24"/>
    <mergeCell ref="A25:F2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39997558519241921"/>
    <pageSetUpPr fitToPage="1"/>
  </sheetPr>
  <dimension ref="A1:R35"/>
  <sheetViews>
    <sheetView rightToLeft="1" view="pageBreakPreview" topLeftCell="A7" zoomScale="85" zoomScaleNormal="85" zoomScaleSheetLayoutView="85" workbookViewId="0">
      <selection activeCell="O31" sqref="O31"/>
    </sheetView>
  </sheetViews>
  <sheetFormatPr defaultRowHeight="12.75"/>
  <cols>
    <col min="1" max="1" width="27.5703125" bestFit="1" customWidth="1"/>
    <col min="2" max="2" width="1.28515625" customWidth="1"/>
    <col min="3" max="3" width="5.5703125" bestFit="1" customWidth="1"/>
    <col min="4" max="4" width="1.28515625" customWidth="1"/>
    <col min="5" max="5" width="15.42578125" bestFit="1" customWidth="1"/>
    <col min="6" max="6" width="1.28515625" customWidth="1"/>
    <col min="7" max="7" width="11.140625" bestFit="1" customWidth="1"/>
    <col min="8" max="8" width="1.28515625" customWidth="1"/>
    <col min="9" max="9" width="22.28515625" bestFit="1" customWidth="1"/>
    <col min="10" max="10" width="1.28515625" customWidth="1"/>
    <col min="11" max="11" width="12.7109375" bestFit="1" customWidth="1"/>
    <col min="12" max="12" width="1.28515625" customWidth="1"/>
    <col min="13" max="13" width="18.85546875" bestFit="1" customWidth="1"/>
    <col min="14" max="14" width="1.28515625" customWidth="1"/>
    <col min="15" max="15" width="18.85546875" bestFit="1" customWidth="1"/>
    <col min="16" max="16" width="1.28515625" customWidth="1"/>
    <col min="17" max="17" width="19.42578125" customWidth="1"/>
    <col min="18" max="18" width="1.28515625" customWidth="1"/>
    <col min="19" max="19" width="0.28515625" customWidth="1"/>
  </cols>
  <sheetData>
    <row r="1" spans="1:18" ht="29.1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8" ht="21.75" customHeight="1">
      <c r="A2" s="66" t="s">
        <v>97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21.75" customHeight="1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4.45" customHeight="1"/>
    <row r="5" spans="1:18" ht="14.45" customHeight="1">
      <c r="A5" s="67" t="s">
        <v>87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18" ht="14.45" customHeight="1">
      <c r="A6" s="62" t="s">
        <v>36</v>
      </c>
      <c r="C6" s="62" t="s">
        <v>48</v>
      </c>
      <c r="D6" s="62"/>
      <c r="E6" s="62"/>
      <c r="F6" s="62"/>
      <c r="G6" s="62"/>
      <c r="H6" s="62"/>
      <c r="I6" s="62"/>
      <c r="K6" s="62" t="s">
        <v>49</v>
      </c>
      <c r="L6" s="62"/>
      <c r="M6" s="62"/>
      <c r="N6" s="62"/>
      <c r="O6" s="62"/>
      <c r="P6" s="62"/>
      <c r="Q6" s="62"/>
      <c r="R6" s="62"/>
    </row>
    <row r="7" spans="1:18" ht="38.25" customHeight="1">
      <c r="A7" s="62"/>
      <c r="C7" s="7" t="s">
        <v>12</v>
      </c>
      <c r="D7" s="3"/>
      <c r="E7" s="7" t="s">
        <v>88</v>
      </c>
      <c r="F7" s="3"/>
      <c r="G7" s="7" t="s">
        <v>89</v>
      </c>
      <c r="H7" s="3"/>
      <c r="I7" s="7" t="s">
        <v>90</v>
      </c>
      <c r="K7" s="7" t="s">
        <v>12</v>
      </c>
      <c r="L7" s="3"/>
      <c r="M7" s="7" t="s">
        <v>88</v>
      </c>
      <c r="N7" s="3"/>
      <c r="O7" s="7" t="s">
        <v>89</v>
      </c>
      <c r="P7" s="3"/>
      <c r="Q7" s="76" t="s">
        <v>90</v>
      </c>
      <c r="R7" s="76"/>
    </row>
    <row r="8" spans="1:18" ht="21.75" customHeight="1">
      <c r="A8" s="18" t="s">
        <v>54</v>
      </c>
      <c r="C8" s="11">
        <v>0</v>
      </c>
      <c r="D8" s="12"/>
      <c r="E8" s="11">
        <v>0</v>
      </c>
      <c r="F8" s="12"/>
      <c r="G8" s="11">
        <v>0</v>
      </c>
      <c r="H8" s="12"/>
      <c r="I8" s="11">
        <f>E8-G8</f>
        <v>0</v>
      </c>
      <c r="J8" s="12"/>
      <c r="K8" s="11">
        <v>15092196</v>
      </c>
      <c r="L8" s="12"/>
      <c r="M8" s="11">
        <v>82020738366</v>
      </c>
      <c r="N8" s="12"/>
      <c r="O8" s="11">
        <v>71978581128</v>
      </c>
      <c r="P8" s="12"/>
      <c r="Q8" s="64">
        <f>M8-O8</f>
        <v>10042157238</v>
      </c>
      <c r="R8" s="64"/>
    </row>
    <row r="9" spans="1:18" ht="21.75" customHeight="1">
      <c r="A9" s="19" t="s">
        <v>55</v>
      </c>
      <c r="C9" s="13">
        <v>0</v>
      </c>
      <c r="D9" s="12"/>
      <c r="E9" s="13">
        <v>0</v>
      </c>
      <c r="F9" s="12"/>
      <c r="G9" s="13">
        <v>0</v>
      </c>
      <c r="H9" s="12"/>
      <c r="I9" s="54">
        <f t="shared" ref="I9:I30" si="0">E9-G9</f>
        <v>0</v>
      </c>
      <c r="J9" s="12"/>
      <c r="K9" s="13">
        <v>23689630</v>
      </c>
      <c r="L9" s="12"/>
      <c r="M9" s="13">
        <v>126788177326</v>
      </c>
      <c r="N9" s="12"/>
      <c r="O9" s="13">
        <v>109004973976</v>
      </c>
      <c r="P9" s="12"/>
      <c r="Q9" s="74">
        <f t="shared" ref="Q9:Q30" si="1">M9-O9</f>
        <v>17783203350</v>
      </c>
      <c r="R9" s="74"/>
    </row>
    <row r="10" spans="1:18" ht="21.75" customHeight="1">
      <c r="A10" s="19" t="s">
        <v>56</v>
      </c>
      <c r="C10" s="13">
        <v>0</v>
      </c>
      <c r="D10" s="12"/>
      <c r="E10" s="13">
        <v>0</v>
      </c>
      <c r="F10" s="12"/>
      <c r="G10" s="13">
        <v>0</v>
      </c>
      <c r="H10" s="12"/>
      <c r="I10" s="54">
        <f t="shared" si="0"/>
        <v>0</v>
      </c>
      <c r="J10" s="12"/>
      <c r="K10" s="13">
        <v>470000</v>
      </c>
      <c r="L10" s="12"/>
      <c r="M10" s="13">
        <v>20230444247</v>
      </c>
      <c r="N10" s="12"/>
      <c r="O10" s="13">
        <v>18791222046</v>
      </c>
      <c r="P10" s="12"/>
      <c r="Q10" s="74">
        <f t="shared" si="1"/>
        <v>1439222201</v>
      </c>
      <c r="R10" s="74"/>
    </row>
    <row r="11" spans="1:18" ht="21.75" customHeight="1">
      <c r="A11" s="19" t="s">
        <v>24</v>
      </c>
      <c r="C11" s="13">
        <v>0</v>
      </c>
      <c r="D11" s="12"/>
      <c r="E11" s="13">
        <v>0</v>
      </c>
      <c r="F11" s="12"/>
      <c r="G11" s="13">
        <v>0</v>
      </c>
      <c r="H11" s="12"/>
      <c r="I11" s="54">
        <f t="shared" si="0"/>
        <v>0</v>
      </c>
      <c r="J11" s="12"/>
      <c r="K11" s="13">
        <v>58750</v>
      </c>
      <c r="L11" s="12"/>
      <c r="M11" s="13">
        <v>2217430399</v>
      </c>
      <c r="N11" s="12"/>
      <c r="O11" s="13">
        <v>1608763602</v>
      </c>
      <c r="P11" s="12"/>
      <c r="Q11" s="74">
        <f t="shared" si="1"/>
        <v>608666797</v>
      </c>
      <c r="R11" s="74"/>
    </row>
    <row r="12" spans="1:18" ht="21.75" customHeight="1">
      <c r="A12" s="19" t="s">
        <v>19</v>
      </c>
      <c r="C12" s="13">
        <v>0</v>
      </c>
      <c r="D12" s="12"/>
      <c r="E12" s="13">
        <v>0</v>
      </c>
      <c r="F12" s="12"/>
      <c r="G12" s="13">
        <v>0</v>
      </c>
      <c r="H12" s="12"/>
      <c r="I12" s="54">
        <f t="shared" si="0"/>
        <v>0</v>
      </c>
      <c r="J12" s="12"/>
      <c r="K12" s="13">
        <v>375000</v>
      </c>
      <c r="L12" s="12"/>
      <c r="M12" s="13">
        <v>10623490799</v>
      </c>
      <c r="N12" s="12"/>
      <c r="O12" s="13">
        <v>6693024692</v>
      </c>
      <c r="P12" s="12"/>
      <c r="Q12" s="74">
        <f t="shared" si="1"/>
        <v>3930466107</v>
      </c>
      <c r="R12" s="74"/>
    </row>
    <row r="13" spans="1:18" ht="21.75" customHeight="1">
      <c r="A13" s="19" t="s">
        <v>98</v>
      </c>
      <c r="C13" s="13">
        <v>0</v>
      </c>
      <c r="D13" s="12"/>
      <c r="E13" s="13">
        <v>0</v>
      </c>
      <c r="F13" s="12"/>
      <c r="G13" s="13">
        <v>0</v>
      </c>
      <c r="H13" s="12"/>
      <c r="I13" s="54">
        <f t="shared" si="0"/>
        <v>0</v>
      </c>
      <c r="J13" s="12"/>
      <c r="K13" s="13">
        <v>5907</v>
      </c>
      <c r="L13" s="12"/>
      <c r="M13" s="13">
        <v>84253665574</v>
      </c>
      <c r="N13" s="12"/>
      <c r="O13" s="13">
        <v>77661666232</v>
      </c>
      <c r="P13" s="12"/>
      <c r="Q13" s="74">
        <f t="shared" si="1"/>
        <v>6591999342</v>
      </c>
      <c r="R13" s="74"/>
    </row>
    <row r="14" spans="1:18" ht="21.75" customHeight="1">
      <c r="A14" s="19" t="s">
        <v>57</v>
      </c>
      <c r="C14" s="13">
        <v>0</v>
      </c>
      <c r="D14" s="12"/>
      <c r="E14" s="13">
        <v>0</v>
      </c>
      <c r="F14" s="12"/>
      <c r="G14" s="13">
        <v>0</v>
      </c>
      <c r="H14" s="12"/>
      <c r="I14" s="54">
        <f t="shared" si="0"/>
        <v>0</v>
      </c>
      <c r="J14" s="12"/>
      <c r="K14" s="13">
        <v>22691766</v>
      </c>
      <c r="L14" s="12"/>
      <c r="M14" s="13">
        <v>106072751496</v>
      </c>
      <c r="N14" s="12"/>
      <c r="O14" s="13">
        <v>89177171381</v>
      </c>
      <c r="P14" s="12"/>
      <c r="Q14" s="74">
        <f t="shared" si="1"/>
        <v>16895580115</v>
      </c>
      <c r="R14" s="74"/>
    </row>
    <row r="15" spans="1:18" ht="21.75" customHeight="1">
      <c r="A15" s="19" t="s">
        <v>22</v>
      </c>
      <c r="C15" s="13">
        <v>0</v>
      </c>
      <c r="D15" s="12"/>
      <c r="E15" s="13">
        <v>0</v>
      </c>
      <c r="F15" s="12"/>
      <c r="G15" s="13">
        <v>0</v>
      </c>
      <c r="H15" s="12"/>
      <c r="I15" s="54">
        <f t="shared" si="0"/>
        <v>0</v>
      </c>
      <c r="J15" s="12"/>
      <c r="K15" s="13">
        <v>257500</v>
      </c>
      <c r="L15" s="12"/>
      <c r="M15" s="13">
        <v>5545278128</v>
      </c>
      <c r="N15" s="12"/>
      <c r="O15" s="13">
        <v>4199053020</v>
      </c>
      <c r="P15" s="12"/>
      <c r="Q15" s="74">
        <f t="shared" si="1"/>
        <v>1346225108</v>
      </c>
      <c r="R15" s="74"/>
    </row>
    <row r="16" spans="1:18" ht="21.75" customHeight="1">
      <c r="A16" s="19" t="s">
        <v>58</v>
      </c>
      <c r="C16" s="13">
        <v>0</v>
      </c>
      <c r="D16" s="12"/>
      <c r="E16" s="13">
        <v>0</v>
      </c>
      <c r="F16" s="12"/>
      <c r="G16" s="13">
        <v>0</v>
      </c>
      <c r="H16" s="12"/>
      <c r="I16" s="54">
        <f t="shared" si="0"/>
        <v>0</v>
      </c>
      <c r="J16" s="12"/>
      <c r="K16" s="13">
        <v>200000</v>
      </c>
      <c r="L16" s="12"/>
      <c r="M16" s="13">
        <v>1546741809</v>
      </c>
      <c r="N16" s="12"/>
      <c r="O16" s="13">
        <v>1559445819</v>
      </c>
      <c r="P16" s="12"/>
      <c r="Q16" s="74">
        <f t="shared" si="1"/>
        <v>-12704010</v>
      </c>
      <c r="R16" s="74"/>
    </row>
    <row r="17" spans="1:18" ht="21.75" customHeight="1">
      <c r="A17" s="19" t="s">
        <v>59</v>
      </c>
      <c r="C17" s="13">
        <v>0</v>
      </c>
      <c r="D17" s="12"/>
      <c r="E17" s="13">
        <v>0</v>
      </c>
      <c r="F17" s="12"/>
      <c r="G17" s="13">
        <v>0</v>
      </c>
      <c r="H17" s="12"/>
      <c r="I17" s="54">
        <f t="shared" si="0"/>
        <v>0</v>
      </c>
      <c r="J17" s="12"/>
      <c r="K17" s="13">
        <v>650000</v>
      </c>
      <c r="L17" s="12"/>
      <c r="M17" s="13">
        <v>37654247283</v>
      </c>
      <c r="N17" s="12"/>
      <c r="O17" s="13">
        <v>32040227432</v>
      </c>
      <c r="P17" s="12"/>
      <c r="Q17" s="74">
        <f t="shared" si="1"/>
        <v>5614019851</v>
      </c>
      <c r="R17" s="74"/>
    </row>
    <row r="18" spans="1:18" ht="21.75" customHeight="1">
      <c r="A18" s="19" t="s">
        <v>60</v>
      </c>
      <c r="C18" s="13">
        <v>0</v>
      </c>
      <c r="D18" s="12"/>
      <c r="E18" s="13">
        <v>0</v>
      </c>
      <c r="F18" s="12"/>
      <c r="G18" s="13">
        <v>0</v>
      </c>
      <c r="H18" s="12"/>
      <c r="I18" s="54">
        <f t="shared" si="0"/>
        <v>0</v>
      </c>
      <c r="J18" s="12"/>
      <c r="K18" s="13">
        <v>10000000</v>
      </c>
      <c r="L18" s="12"/>
      <c r="M18" s="13">
        <v>46607599172</v>
      </c>
      <c r="N18" s="12"/>
      <c r="O18" s="13">
        <v>39463785000</v>
      </c>
      <c r="P18" s="12"/>
      <c r="Q18" s="74">
        <f t="shared" si="1"/>
        <v>7143814172</v>
      </c>
      <c r="R18" s="74"/>
    </row>
    <row r="19" spans="1:18" ht="21.75" customHeight="1">
      <c r="A19" s="19" t="s">
        <v>61</v>
      </c>
      <c r="C19" s="13">
        <v>0</v>
      </c>
      <c r="D19" s="12"/>
      <c r="E19" s="13">
        <v>0</v>
      </c>
      <c r="F19" s="12"/>
      <c r="G19" s="13">
        <v>0</v>
      </c>
      <c r="H19" s="12"/>
      <c r="I19" s="54">
        <f t="shared" si="0"/>
        <v>0</v>
      </c>
      <c r="J19" s="12"/>
      <c r="K19" s="13">
        <v>1000</v>
      </c>
      <c r="L19" s="12"/>
      <c r="M19" s="13">
        <v>100715405</v>
      </c>
      <c r="N19" s="12"/>
      <c r="O19" s="13">
        <v>74567646</v>
      </c>
      <c r="P19" s="12"/>
      <c r="Q19" s="74">
        <f t="shared" si="1"/>
        <v>26147759</v>
      </c>
      <c r="R19" s="74"/>
    </row>
    <row r="20" spans="1:18" ht="21.75" customHeight="1">
      <c r="A20" s="19" t="s">
        <v>62</v>
      </c>
      <c r="C20" s="13">
        <v>0</v>
      </c>
      <c r="D20" s="12"/>
      <c r="E20" s="13">
        <v>0</v>
      </c>
      <c r="F20" s="12"/>
      <c r="G20" s="13">
        <v>0</v>
      </c>
      <c r="H20" s="12"/>
      <c r="I20" s="54">
        <f t="shared" si="0"/>
        <v>0</v>
      </c>
      <c r="J20" s="12"/>
      <c r="K20" s="13">
        <v>27600000</v>
      </c>
      <c r="L20" s="12"/>
      <c r="M20" s="13">
        <v>116969530586</v>
      </c>
      <c r="N20" s="12"/>
      <c r="O20" s="13">
        <v>98621240861</v>
      </c>
      <c r="P20" s="12"/>
      <c r="Q20" s="74">
        <f t="shared" si="1"/>
        <v>18348289725</v>
      </c>
      <c r="R20" s="74"/>
    </row>
    <row r="21" spans="1:18" ht="21.75" customHeight="1">
      <c r="A21" s="19" t="s">
        <v>63</v>
      </c>
      <c r="C21" s="13">
        <v>0</v>
      </c>
      <c r="D21" s="12"/>
      <c r="E21" s="13">
        <v>0</v>
      </c>
      <c r="F21" s="12"/>
      <c r="G21" s="13">
        <v>0</v>
      </c>
      <c r="H21" s="12"/>
      <c r="I21" s="54">
        <f t="shared" si="0"/>
        <v>0</v>
      </c>
      <c r="J21" s="12"/>
      <c r="K21" s="13">
        <v>57800359</v>
      </c>
      <c r="L21" s="12"/>
      <c r="M21" s="13">
        <v>71158486688</v>
      </c>
      <c r="N21" s="12"/>
      <c r="O21" s="13">
        <v>68822314990</v>
      </c>
      <c r="P21" s="12"/>
      <c r="Q21" s="74">
        <f t="shared" si="1"/>
        <v>2336171698</v>
      </c>
      <c r="R21" s="74"/>
    </row>
    <row r="22" spans="1:18" ht="21.75" customHeight="1">
      <c r="A22" s="19" t="s">
        <v>18</v>
      </c>
      <c r="C22" s="13">
        <v>0</v>
      </c>
      <c r="D22" s="12"/>
      <c r="E22" s="13">
        <v>0</v>
      </c>
      <c r="F22" s="12"/>
      <c r="G22" s="13">
        <v>0</v>
      </c>
      <c r="H22" s="12"/>
      <c r="I22" s="54">
        <f t="shared" si="0"/>
        <v>0</v>
      </c>
      <c r="J22" s="12"/>
      <c r="K22" s="13">
        <v>564337945</v>
      </c>
      <c r="L22" s="12"/>
      <c r="M22" s="13">
        <v>297692910914</v>
      </c>
      <c r="N22" s="12"/>
      <c r="O22" s="13">
        <v>225531261571</v>
      </c>
      <c r="P22" s="12"/>
      <c r="Q22" s="74">
        <f t="shared" si="1"/>
        <v>72161649343</v>
      </c>
      <c r="R22" s="74"/>
    </row>
    <row r="23" spans="1:18" ht="21.75" customHeight="1">
      <c r="A23" s="19" t="s">
        <v>21</v>
      </c>
      <c r="C23" s="13">
        <v>0</v>
      </c>
      <c r="D23" s="12"/>
      <c r="E23" s="13">
        <v>0</v>
      </c>
      <c r="F23" s="12"/>
      <c r="G23" s="13">
        <v>0</v>
      </c>
      <c r="H23" s="12"/>
      <c r="I23" s="54">
        <f t="shared" si="0"/>
        <v>0</v>
      </c>
      <c r="J23" s="12"/>
      <c r="K23" s="13">
        <v>3400000</v>
      </c>
      <c r="L23" s="12"/>
      <c r="M23" s="13">
        <v>42028940090</v>
      </c>
      <c r="N23" s="12"/>
      <c r="O23" s="13">
        <v>45253436559</v>
      </c>
      <c r="P23" s="12"/>
      <c r="Q23" s="74">
        <f t="shared" si="1"/>
        <v>-3224496469</v>
      </c>
      <c r="R23" s="74"/>
    </row>
    <row r="24" spans="1:18" ht="21.75" customHeight="1">
      <c r="A24" s="19" t="s">
        <v>23</v>
      </c>
      <c r="C24" s="13">
        <v>0</v>
      </c>
      <c r="D24" s="12"/>
      <c r="E24" s="13">
        <v>0</v>
      </c>
      <c r="F24" s="12"/>
      <c r="G24" s="13">
        <v>0</v>
      </c>
      <c r="H24" s="12"/>
      <c r="I24" s="54">
        <f t="shared" si="0"/>
        <v>0</v>
      </c>
      <c r="J24" s="12"/>
      <c r="K24" s="13">
        <v>360000</v>
      </c>
      <c r="L24" s="12"/>
      <c r="M24" s="13">
        <v>4417411046</v>
      </c>
      <c r="N24" s="12"/>
      <c r="O24" s="13">
        <v>3562912190</v>
      </c>
      <c r="P24" s="12"/>
      <c r="Q24" s="74">
        <f t="shared" si="1"/>
        <v>854498856</v>
      </c>
      <c r="R24" s="74"/>
    </row>
    <row r="25" spans="1:18" ht="21.75" customHeight="1">
      <c r="A25" s="19" t="s">
        <v>64</v>
      </c>
      <c r="C25" s="13">
        <v>0</v>
      </c>
      <c r="D25" s="12"/>
      <c r="E25" s="13">
        <v>0</v>
      </c>
      <c r="F25" s="12"/>
      <c r="G25" s="13">
        <v>0</v>
      </c>
      <c r="H25" s="12"/>
      <c r="I25" s="54">
        <f t="shared" si="0"/>
        <v>0</v>
      </c>
      <c r="J25" s="12"/>
      <c r="K25" s="13">
        <v>12000000</v>
      </c>
      <c r="L25" s="12"/>
      <c r="M25" s="13">
        <v>19609126301</v>
      </c>
      <c r="N25" s="12"/>
      <c r="O25" s="13">
        <v>17403827400</v>
      </c>
      <c r="P25" s="12"/>
      <c r="Q25" s="74">
        <f t="shared" si="1"/>
        <v>2205298901</v>
      </c>
      <c r="R25" s="74"/>
    </row>
    <row r="26" spans="1:18" ht="21.75" customHeight="1">
      <c r="A26" s="19" t="s">
        <v>65</v>
      </c>
      <c r="C26" s="13">
        <v>0</v>
      </c>
      <c r="D26" s="12"/>
      <c r="E26" s="13">
        <v>0</v>
      </c>
      <c r="F26" s="12"/>
      <c r="G26" s="13">
        <v>0</v>
      </c>
      <c r="H26" s="12"/>
      <c r="I26" s="54">
        <f t="shared" si="0"/>
        <v>0</v>
      </c>
      <c r="J26" s="12"/>
      <c r="K26" s="13">
        <v>30168793</v>
      </c>
      <c r="L26" s="12"/>
      <c r="M26" s="13">
        <v>114578957856</v>
      </c>
      <c r="N26" s="12"/>
      <c r="O26" s="13">
        <v>95090363666</v>
      </c>
      <c r="P26" s="12"/>
      <c r="Q26" s="74">
        <f t="shared" si="1"/>
        <v>19488594190</v>
      </c>
      <c r="R26" s="74"/>
    </row>
    <row r="27" spans="1:18" ht="21.75" customHeight="1">
      <c r="A27" s="19" t="s">
        <v>66</v>
      </c>
      <c r="C27" s="13">
        <v>0</v>
      </c>
      <c r="D27" s="12"/>
      <c r="E27" s="13">
        <v>0</v>
      </c>
      <c r="F27" s="12"/>
      <c r="G27" s="13">
        <v>0</v>
      </c>
      <c r="H27" s="12"/>
      <c r="I27" s="54">
        <f t="shared" si="0"/>
        <v>0</v>
      </c>
      <c r="J27" s="12"/>
      <c r="K27" s="13">
        <v>55000000</v>
      </c>
      <c r="L27" s="12"/>
      <c r="M27" s="13">
        <v>160398655976</v>
      </c>
      <c r="N27" s="12"/>
      <c r="O27" s="13">
        <v>144590951149</v>
      </c>
      <c r="P27" s="12"/>
      <c r="Q27" s="74">
        <f t="shared" si="1"/>
        <v>15807704827</v>
      </c>
      <c r="R27" s="74"/>
    </row>
    <row r="28" spans="1:18" ht="21.75" customHeight="1">
      <c r="A28" s="19" t="s">
        <v>67</v>
      </c>
      <c r="C28" s="13">
        <v>0</v>
      </c>
      <c r="D28" s="12"/>
      <c r="E28" s="13">
        <v>0</v>
      </c>
      <c r="F28" s="12"/>
      <c r="G28" s="13">
        <v>0</v>
      </c>
      <c r="H28" s="12"/>
      <c r="I28" s="54">
        <f t="shared" si="0"/>
        <v>0</v>
      </c>
      <c r="J28" s="12"/>
      <c r="K28" s="13">
        <v>113917000</v>
      </c>
      <c r="L28" s="12"/>
      <c r="M28" s="13">
        <v>54962176550</v>
      </c>
      <c r="N28" s="12"/>
      <c r="O28" s="13">
        <v>45484241034</v>
      </c>
      <c r="P28" s="12"/>
      <c r="Q28" s="74">
        <f t="shared" si="1"/>
        <v>9477935516</v>
      </c>
      <c r="R28" s="74"/>
    </row>
    <row r="29" spans="1:18" ht="21.75" customHeight="1">
      <c r="A29" s="19" t="s">
        <v>68</v>
      </c>
      <c r="C29" s="13">
        <v>0</v>
      </c>
      <c r="D29" s="12"/>
      <c r="E29" s="13">
        <v>0</v>
      </c>
      <c r="F29" s="12"/>
      <c r="G29" s="13">
        <v>0</v>
      </c>
      <c r="H29" s="12"/>
      <c r="I29" s="54">
        <f t="shared" si="0"/>
        <v>0</v>
      </c>
      <c r="J29" s="12"/>
      <c r="K29" s="13">
        <v>19390000</v>
      </c>
      <c r="L29" s="12"/>
      <c r="M29" s="13">
        <v>106309443872</v>
      </c>
      <c r="N29" s="12"/>
      <c r="O29" s="13">
        <v>78697392864</v>
      </c>
      <c r="P29" s="12"/>
      <c r="Q29" s="74">
        <f t="shared" si="1"/>
        <v>27612051008</v>
      </c>
      <c r="R29" s="74"/>
    </row>
    <row r="30" spans="1:18" ht="21.75" customHeight="1">
      <c r="A30" s="20" t="s">
        <v>20</v>
      </c>
      <c r="C30" s="14">
        <v>0</v>
      </c>
      <c r="D30" s="12"/>
      <c r="E30" s="14">
        <v>0</v>
      </c>
      <c r="F30" s="12"/>
      <c r="G30" s="14">
        <v>0</v>
      </c>
      <c r="H30" s="12"/>
      <c r="I30" s="54">
        <f t="shared" si="0"/>
        <v>0</v>
      </c>
      <c r="J30" s="12"/>
      <c r="K30" s="14">
        <v>34474257</v>
      </c>
      <c r="L30" s="12"/>
      <c r="M30" s="14">
        <v>59915288330</v>
      </c>
      <c r="N30" s="12"/>
      <c r="O30" s="14">
        <v>49118720644</v>
      </c>
      <c r="P30" s="12"/>
      <c r="Q30" s="74">
        <f t="shared" si="1"/>
        <v>10796567686</v>
      </c>
      <c r="R30" s="74"/>
    </row>
    <row r="31" spans="1:18" ht="21.75" customHeight="1">
      <c r="A31" s="5" t="s">
        <v>25</v>
      </c>
      <c r="C31" s="15"/>
      <c r="D31" s="12"/>
      <c r="E31" s="15">
        <v>0</v>
      </c>
      <c r="F31" s="12"/>
      <c r="G31" s="15">
        <v>0</v>
      </c>
      <c r="H31" s="12"/>
      <c r="I31" s="15">
        <v>0</v>
      </c>
      <c r="J31" s="12"/>
      <c r="K31" s="15"/>
      <c r="L31" s="12"/>
      <c r="M31" s="15">
        <f>SUM(M8:M30)</f>
        <v>1571702208213</v>
      </c>
      <c r="N31" s="12"/>
      <c r="O31" s="15">
        <f>SUM(O8:O30)</f>
        <v>1324429144902</v>
      </c>
      <c r="P31" s="12"/>
      <c r="Q31" s="75">
        <f>SUM(Q8:R30)</f>
        <v>247273063311</v>
      </c>
      <c r="R31" s="75"/>
    </row>
    <row r="35" spans="17:17">
      <c r="Q35" s="10"/>
    </row>
  </sheetData>
  <mergeCells count="3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8:R28"/>
    <mergeCell ref="Q29:R29"/>
    <mergeCell ref="Q30:R30"/>
    <mergeCell ref="Q31:R31"/>
    <mergeCell ref="Q23:R23"/>
    <mergeCell ref="Q24:R24"/>
    <mergeCell ref="Q25:R25"/>
    <mergeCell ref="Q26:R26"/>
    <mergeCell ref="Q27:R27"/>
  </mergeCells>
  <pageMargins left="0.39" right="0.39" top="0.39" bottom="0.39" header="0" footer="0"/>
  <pageSetup scale="8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39997558519241921"/>
    <pageSetUpPr fitToPage="1"/>
  </sheetPr>
  <dimension ref="A1:R46"/>
  <sheetViews>
    <sheetView rightToLeft="1" view="pageBreakPreview" zoomScale="115" zoomScaleNormal="100" zoomScaleSheetLayoutView="115" workbookViewId="0">
      <selection activeCell="M18" sqref="M18"/>
    </sheetView>
  </sheetViews>
  <sheetFormatPr defaultRowHeight="12.75"/>
  <cols>
    <col min="1" max="1" width="27.28515625" bestFit="1" customWidth="1"/>
    <col min="2" max="2" width="1.28515625" customWidth="1"/>
    <col min="3" max="3" width="13.85546875" bestFit="1" customWidth="1"/>
    <col min="4" max="4" width="1.28515625" customWidth="1"/>
    <col min="5" max="5" width="17.7109375" bestFit="1" customWidth="1"/>
    <col min="6" max="6" width="1.28515625" customWidth="1"/>
    <col min="7" max="7" width="17.85546875" bestFit="1" customWidth="1"/>
    <col min="8" max="8" width="1.28515625" customWidth="1"/>
    <col min="9" max="9" width="22.5703125" bestFit="1" customWidth="1"/>
    <col min="10" max="10" width="1.28515625" customWidth="1"/>
    <col min="11" max="11" width="13.85546875" bestFit="1" customWidth="1"/>
    <col min="12" max="12" width="1.28515625" customWidth="1"/>
    <col min="13" max="13" width="19.140625" bestFit="1" customWidth="1"/>
    <col min="14" max="14" width="1.28515625" customWidth="1"/>
    <col min="15" max="15" width="17.85546875" bestFit="1" customWidth="1"/>
    <col min="16" max="16" width="1.28515625" customWidth="1"/>
    <col min="17" max="17" width="21.85546875" customWidth="1"/>
    <col min="18" max="18" width="1.28515625" customWidth="1"/>
    <col min="19" max="19" width="0.28515625" customWidth="1"/>
  </cols>
  <sheetData>
    <row r="1" spans="1:18" ht="29.1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8" ht="21.75" customHeight="1">
      <c r="A2" s="66" t="s">
        <v>97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21.75" customHeight="1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4.45" customHeight="1"/>
    <row r="5" spans="1:18" ht="14.45" customHeight="1">
      <c r="A5" s="67" t="s">
        <v>91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18" ht="14.45" customHeight="1">
      <c r="A6" s="62" t="s">
        <v>36</v>
      </c>
      <c r="C6" s="62" t="s">
        <v>48</v>
      </c>
      <c r="D6" s="62"/>
      <c r="E6" s="62"/>
      <c r="F6" s="62"/>
      <c r="G6" s="62"/>
      <c r="H6" s="62"/>
      <c r="I6" s="62"/>
      <c r="K6" s="62" t="s">
        <v>49</v>
      </c>
      <c r="L6" s="62"/>
      <c r="M6" s="62"/>
      <c r="N6" s="62"/>
      <c r="O6" s="62"/>
      <c r="P6" s="62"/>
      <c r="Q6" s="62"/>
      <c r="R6" s="62"/>
    </row>
    <row r="7" spans="1:18" ht="42" customHeight="1">
      <c r="A7" s="62"/>
      <c r="C7" s="7" t="s">
        <v>12</v>
      </c>
      <c r="D7" s="3"/>
      <c r="E7" s="7" t="s">
        <v>14</v>
      </c>
      <c r="F7" s="3"/>
      <c r="G7" s="7" t="s">
        <v>89</v>
      </c>
      <c r="H7" s="3"/>
      <c r="I7" s="7" t="s">
        <v>92</v>
      </c>
      <c r="K7" s="7" t="s">
        <v>12</v>
      </c>
      <c r="L7" s="3"/>
      <c r="M7" s="7" t="s">
        <v>14</v>
      </c>
      <c r="N7" s="3"/>
      <c r="O7" s="7" t="s">
        <v>89</v>
      </c>
      <c r="P7" s="3"/>
      <c r="Q7" s="76" t="s">
        <v>92</v>
      </c>
      <c r="R7" s="76"/>
    </row>
    <row r="8" spans="1:18" ht="21.75" customHeight="1">
      <c r="A8" s="18" t="s">
        <v>20</v>
      </c>
      <c r="B8" s="28"/>
      <c r="C8" s="11">
        <v>15158950</v>
      </c>
      <c r="D8" s="28"/>
      <c r="E8" s="11">
        <v>13868513153</v>
      </c>
      <c r="F8" s="28"/>
      <c r="G8" s="11">
        <v>14473250220</v>
      </c>
      <c r="H8" s="28"/>
      <c r="I8" s="11">
        <f>E8-G8</f>
        <v>-604737067</v>
      </c>
      <c r="J8" s="28"/>
      <c r="K8" s="11">
        <v>15158950</v>
      </c>
      <c r="L8" s="28"/>
      <c r="M8" s="11">
        <v>13868513154</v>
      </c>
      <c r="N8" s="28"/>
      <c r="O8" s="11">
        <v>17723837957</v>
      </c>
      <c r="P8" s="28"/>
      <c r="Q8" s="64">
        <f>M8-O8</f>
        <v>-3855324803</v>
      </c>
      <c r="R8" s="64"/>
    </row>
    <row r="9" spans="1:18" ht="21.75" customHeight="1">
      <c r="A9" s="19" t="s">
        <v>18</v>
      </c>
      <c r="B9" s="28"/>
      <c r="C9" s="13">
        <v>8200000000</v>
      </c>
      <c r="D9" s="28"/>
      <c r="E9" s="13">
        <v>3864891650000</v>
      </c>
      <c r="F9" s="28"/>
      <c r="G9" s="13">
        <v>4084580228000</v>
      </c>
      <c r="H9" s="28"/>
      <c r="I9" s="54">
        <f t="shared" ref="I9:I14" si="0">E9-G9</f>
        <v>-219688578000</v>
      </c>
      <c r="J9" s="28"/>
      <c r="K9" s="13">
        <v>8200000000</v>
      </c>
      <c r="L9" s="28"/>
      <c r="M9" s="13">
        <v>3864891650000</v>
      </c>
      <c r="N9" s="28"/>
      <c r="O9" s="13">
        <v>3277817727051</v>
      </c>
      <c r="P9" s="28"/>
      <c r="Q9" s="74">
        <f t="shared" ref="Q9:Q14" si="1">M9-O9</f>
        <v>587073922949</v>
      </c>
      <c r="R9" s="74"/>
    </row>
    <row r="10" spans="1:18" ht="21.75" customHeight="1">
      <c r="A10" s="19" t="s">
        <v>21</v>
      </c>
      <c r="B10" s="28"/>
      <c r="C10" s="13">
        <v>816000</v>
      </c>
      <c r="D10" s="28"/>
      <c r="E10" s="13">
        <v>8995681675</v>
      </c>
      <c r="F10" s="28"/>
      <c r="G10" s="13">
        <v>9360043219</v>
      </c>
      <c r="H10" s="28"/>
      <c r="I10" s="54">
        <f t="shared" si="0"/>
        <v>-364361544</v>
      </c>
      <c r="J10" s="28"/>
      <c r="K10" s="13">
        <v>816000</v>
      </c>
      <c r="L10" s="28"/>
      <c r="M10" s="13">
        <v>8995681675</v>
      </c>
      <c r="N10" s="28"/>
      <c r="O10" s="13">
        <v>10860824778</v>
      </c>
      <c r="P10" s="28"/>
      <c r="Q10" s="74">
        <f t="shared" si="1"/>
        <v>-1865143103</v>
      </c>
      <c r="R10" s="74"/>
    </row>
    <row r="11" spans="1:18" ht="21.75" customHeight="1">
      <c r="A11" s="19" t="s">
        <v>23</v>
      </c>
      <c r="B11" s="28"/>
      <c r="C11" s="13">
        <v>360000</v>
      </c>
      <c r="D11" s="28"/>
      <c r="E11" s="13">
        <v>3865090104</v>
      </c>
      <c r="F11" s="28"/>
      <c r="G11" s="13">
        <v>4254456852</v>
      </c>
      <c r="H11" s="28"/>
      <c r="I11" s="54">
        <f t="shared" si="0"/>
        <v>-389366748</v>
      </c>
      <c r="J11" s="28"/>
      <c r="K11" s="13">
        <v>360000</v>
      </c>
      <c r="L11" s="28"/>
      <c r="M11" s="13">
        <v>3865090104</v>
      </c>
      <c r="N11" s="28"/>
      <c r="O11" s="13">
        <v>3562912187</v>
      </c>
      <c r="P11" s="28"/>
      <c r="Q11" s="74">
        <f t="shared" si="1"/>
        <v>302177917</v>
      </c>
      <c r="R11" s="74"/>
    </row>
    <row r="12" spans="1:18" ht="21.75" customHeight="1">
      <c r="A12" s="19" t="s">
        <v>19</v>
      </c>
      <c r="B12" s="28"/>
      <c r="C12" s="13">
        <v>1475169</v>
      </c>
      <c r="D12" s="28"/>
      <c r="E12" s="13">
        <v>10269781860</v>
      </c>
      <c r="F12" s="28"/>
      <c r="G12" s="13">
        <v>10269781860</v>
      </c>
      <c r="H12" s="28"/>
      <c r="I12" s="54">
        <f t="shared" si="0"/>
        <v>0</v>
      </c>
      <c r="J12" s="28"/>
      <c r="K12" s="13">
        <v>1475169</v>
      </c>
      <c r="L12" s="28"/>
      <c r="M12" s="13">
        <v>10269781861</v>
      </c>
      <c r="N12" s="28"/>
      <c r="O12" s="13">
        <v>6693024691</v>
      </c>
      <c r="P12" s="28"/>
      <c r="Q12" s="74">
        <f t="shared" si="1"/>
        <v>3576757170</v>
      </c>
      <c r="R12" s="74"/>
    </row>
    <row r="13" spans="1:18" ht="21.75" customHeight="1">
      <c r="A13" s="19" t="s">
        <v>22</v>
      </c>
      <c r="B13" s="28"/>
      <c r="C13" s="13">
        <v>257500</v>
      </c>
      <c r="D13" s="28"/>
      <c r="E13" s="13">
        <v>3955287447</v>
      </c>
      <c r="F13" s="28"/>
      <c r="G13" s="13">
        <v>4203131686</v>
      </c>
      <c r="H13" s="28"/>
      <c r="I13" s="54">
        <f t="shared" si="0"/>
        <v>-247844239</v>
      </c>
      <c r="J13" s="28"/>
      <c r="K13" s="13">
        <v>257500</v>
      </c>
      <c r="L13" s="28"/>
      <c r="M13" s="13">
        <v>3955287447</v>
      </c>
      <c r="N13" s="28"/>
      <c r="O13" s="13">
        <v>4199053015</v>
      </c>
      <c r="P13" s="28"/>
      <c r="Q13" s="74">
        <f t="shared" si="1"/>
        <v>-243765568</v>
      </c>
      <c r="R13" s="74"/>
    </row>
    <row r="14" spans="1:18" ht="21.75" customHeight="1">
      <c r="A14" s="20" t="s">
        <v>24</v>
      </c>
      <c r="B14" s="28"/>
      <c r="C14" s="14">
        <v>58750</v>
      </c>
      <c r="D14" s="28"/>
      <c r="E14" s="14">
        <v>2206498395</v>
      </c>
      <c r="F14" s="28"/>
      <c r="G14" s="14">
        <v>2250220292</v>
      </c>
      <c r="H14" s="28"/>
      <c r="I14" s="54">
        <f t="shared" si="0"/>
        <v>-43721897</v>
      </c>
      <c r="J14" s="28"/>
      <c r="K14" s="14">
        <v>58750</v>
      </c>
      <c r="L14" s="28"/>
      <c r="M14" s="14">
        <v>2206498395</v>
      </c>
      <c r="N14" s="28"/>
      <c r="O14" s="14">
        <v>1608763603</v>
      </c>
      <c r="P14" s="28"/>
      <c r="Q14" s="74">
        <f t="shared" si="1"/>
        <v>597734792</v>
      </c>
      <c r="R14" s="74"/>
    </row>
    <row r="15" spans="1:18" ht="21.75" customHeight="1">
      <c r="A15" s="5" t="s">
        <v>25</v>
      </c>
      <c r="B15" s="28"/>
      <c r="C15" s="15"/>
      <c r="D15" s="28"/>
      <c r="E15" s="15">
        <f>SUM(E8:E14)</f>
        <v>3908052502634</v>
      </c>
      <c r="F15" s="28"/>
      <c r="G15" s="15">
        <f>SUM(G8:G14)</f>
        <v>4129391112129</v>
      </c>
      <c r="H15" s="28"/>
      <c r="I15" s="15">
        <f>SUM(I8:I14)</f>
        <v>-221338609495</v>
      </c>
      <c r="J15" s="28"/>
      <c r="K15" s="15"/>
      <c r="L15" s="28"/>
      <c r="M15" s="15">
        <f>SUM(M8:M14)</f>
        <v>3908052502636</v>
      </c>
      <c r="N15" s="28"/>
      <c r="O15" s="15">
        <f>SUM(O8:O14)</f>
        <v>3322466143282</v>
      </c>
      <c r="P15" s="28"/>
      <c r="Q15" s="75">
        <f>SUM(Q8:R14)</f>
        <v>585586359354</v>
      </c>
      <c r="R15" s="75"/>
    </row>
    <row r="18" spans="13:18">
      <c r="M18" s="10"/>
      <c r="Q18" s="10"/>
    </row>
    <row r="19" spans="13:18">
      <c r="M19" s="10"/>
    </row>
    <row r="21" spans="13:18">
      <c r="M21" s="10"/>
    </row>
    <row r="22" spans="13:18">
      <c r="Q22" s="10"/>
    </row>
    <row r="24" spans="13:18">
      <c r="M24" s="10"/>
      <c r="Q24" s="10"/>
      <c r="R24" s="10"/>
    </row>
    <row r="25" spans="13:18">
      <c r="M25" s="10"/>
      <c r="Q25" s="10"/>
      <c r="R25" s="10"/>
    </row>
    <row r="26" spans="13:18">
      <c r="M26" s="10"/>
      <c r="Q26" s="10"/>
      <c r="R26" s="10"/>
    </row>
    <row r="27" spans="13:18">
      <c r="M27" s="10"/>
      <c r="Q27" s="10"/>
      <c r="R27" s="10"/>
    </row>
    <row r="28" spans="13:18">
      <c r="M28" s="10"/>
      <c r="Q28" s="10"/>
      <c r="R28" s="10"/>
    </row>
    <row r="29" spans="13:18">
      <c r="M29" s="10"/>
      <c r="Q29" s="10"/>
      <c r="R29" s="10"/>
    </row>
    <row r="30" spans="13:18">
      <c r="M30" s="10"/>
      <c r="Q30" s="10"/>
      <c r="R30" s="10"/>
    </row>
    <row r="31" spans="13:18">
      <c r="Q31" s="10"/>
      <c r="R31" s="10"/>
    </row>
    <row r="32" spans="13:18">
      <c r="Q32" s="10"/>
      <c r="R32" s="10"/>
    </row>
    <row r="33" spans="17:18">
      <c r="Q33" s="10"/>
      <c r="R33" s="10"/>
    </row>
    <row r="34" spans="17:18">
      <c r="Q34" s="10"/>
      <c r="R34" s="10"/>
    </row>
    <row r="35" spans="17:18">
      <c r="Q35" s="10"/>
      <c r="R35" s="10"/>
    </row>
    <row r="36" spans="17:18">
      <c r="Q36" s="10"/>
      <c r="R36" s="10"/>
    </row>
    <row r="37" spans="17:18">
      <c r="Q37" s="10"/>
      <c r="R37" s="10"/>
    </row>
    <row r="38" spans="17:18">
      <c r="Q38" s="10"/>
      <c r="R38" s="10"/>
    </row>
    <row r="39" spans="17:18">
      <c r="Q39" s="10"/>
      <c r="R39" s="10"/>
    </row>
    <row r="40" spans="17:18">
      <c r="Q40" s="10"/>
      <c r="R40" s="10"/>
    </row>
    <row r="41" spans="17:18">
      <c r="Q41" s="10"/>
      <c r="R41" s="10"/>
    </row>
    <row r="42" spans="17:18">
      <c r="Q42" s="10"/>
      <c r="R42" s="10"/>
    </row>
    <row r="43" spans="17:18">
      <c r="Q43" s="10"/>
      <c r="R43" s="10"/>
    </row>
    <row r="44" spans="17:18">
      <c r="Q44" s="10"/>
      <c r="R44" s="10"/>
    </row>
    <row r="45" spans="17:18">
      <c r="Q45" s="10"/>
      <c r="R45" s="10"/>
    </row>
    <row r="46" spans="17:18">
      <c r="Q46" s="10"/>
      <c r="R46" s="10"/>
    </row>
  </sheetData>
  <mergeCells count="16">
    <mergeCell ref="A1:Q1"/>
    <mergeCell ref="A2:R2"/>
    <mergeCell ref="A3:R3"/>
    <mergeCell ref="A5:R5"/>
    <mergeCell ref="A6:A7"/>
    <mergeCell ref="C6:I6"/>
    <mergeCell ref="K6:R6"/>
    <mergeCell ref="Q7:R7"/>
    <mergeCell ref="Q13:R13"/>
    <mergeCell ref="Q14:R14"/>
    <mergeCell ref="Q15:R15"/>
    <mergeCell ref="Q8:R8"/>
    <mergeCell ref="Q9:R9"/>
    <mergeCell ref="Q10:R10"/>
    <mergeCell ref="Q11:R11"/>
    <mergeCell ref="Q12:R12"/>
  </mergeCells>
  <pageMargins left="0.39" right="0.39" top="0.39" bottom="0.39" header="0" footer="0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AB20"/>
  <sheetViews>
    <sheetView rightToLeft="1" view="pageBreakPreview" zoomScaleNormal="90" zoomScaleSheetLayoutView="100" workbookViewId="0">
      <selection activeCell="Z16" sqref="Z16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6.42578125" bestFit="1" customWidth="1"/>
    <col min="7" max="7" width="1.28515625" customWidth="1"/>
    <col min="8" max="8" width="20.5703125" bestFit="1" customWidth="1"/>
    <col min="9" max="9" width="1.28515625" customWidth="1"/>
    <col min="10" max="10" width="20.5703125" bestFit="1" customWidth="1"/>
    <col min="11" max="11" width="1.28515625" customWidth="1"/>
    <col min="12" max="12" width="12.5703125" bestFit="1" customWidth="1"/>
    <col min="13" max="13" width="1.28515625" customWidth="1"/>
    <col min="14" max="14" width="13" bestFit="1" customWidth="1"/>
    <col min="15" max="15" width="1.28515625" customWidth="1"/>
    <col min="16" max="16" width="5.5703125" bestFit="1" customWidth="1"/>
    <col min="17" max="17" width="1.28515625" customWidth="1"/>
    <col min="18" max="18" width="10.42578125" bestFit="1" customWidth="1"/>
    <col min="19" max="19" width="1.28515625" customWidth="1"/>
    <col min="20" max="20" width="16.5703125" bestFit="1" customWidth="1"/>
    <col min="21" max="21" width="1.28515625" customWidth="1"/>
    <col min="22" max="22" width="16.28515625" bestFit="1" customWidth="1"/>
    <col min="23" max="23" width="1.28515625" customWidth="1"/>
    <col min="24" max="24" width="20.5703125" bestFit="1" customWidth="1"/>
    <col min="25" max="25" width="1.28515625" customWidth="1"/>
    <col min="26" max="26" width="20.28515625" bestFit="1" customWidth="1"/>
    <col min="27" max="27" width="1.28515625" customWidth="1"/>
    <col min="28" max="28" width="20.42578125" bestFit="1" customWidth="1"/>
    <col min="29" max="29" width="0.28515625" customWidth="1"/>
  </cols>
  <sheetData>
    <row r="1" spans="1:28" ht="29.1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21.75" customHeight="1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</row>
    <row r="3" spans="1:28" ht="21.75" customHeight="1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:28" ht="14.45" customHeight="1">
      <c r="A4" s="1" t="s">
        <v>2</v>
      </c>
      <c r="B4" s="67" t="s">
        <v>3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</row>
    <row r="5" spans="1:28" ht="14.45" customHeight="1">
      <c r="A5" s="67" t="s">
        <v>4</v>
      </c>
      <c r="B5" s="67"/>
      <c r="C5" s="67" t="s">
        <v>5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</row>
    <row r="6" spans="1:28" ht="14.45" customHeight="1">
      <c r="F6" s="62" t="s">
        <v>6</v>
      </c>
      <c r="G6" s="62"/>
      <c r="H6" s="62"/>
      <c r="I6" s="62"/>
      <c r="J6" s="62"/>
      <c r="L6" s="62" t="s">
        <v>7</v>
      </c>
      <c r="M6" s="62"/>
      <c r="N6" s="62"/>
      <c r="O6" s="62"/>
      <c r="P6" s="62"/>
      <c r="Q6" s="62"/>
      <c r="R6" s="62"/>
      <c r="T6" s="62" t="s">
        <v>8</v>
      </c>
      <c r="U6" s="62"/>
      <c r="V6" s="62"/>
      <c r="W6" s="62"/>
      <c r="X6" s="62"/>
      <c r="Y6" s="62"/>
      <c r="Z6" s="62"/>
      <c r="AA6" s="62"/>
      <c r="AB6" s="62"/>
    </row>
    <row r="7" spans="1:28" ht="14.45" customHeight="1">
      <c r="F7" s="3"/>
      <c r="G7" s="3"/>
      <c r="H7" s="3"/>
      <c r="I7" s="3"/>
      <c r="J7" s="3"/>
      <c r="L7" s="65" t="s">
        <v>9</v>
      </c>
      <c r="M7" s="65"/>
      <c r="N7" s="65"/>
      <c r="O7" s="3"/>
      <c r="P7" s="65" t="s">
        <v>10</v>
      </c>
      <c r="Q7" s="65"/>
      <c r="R7" s="65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>
      <c r="A8" s="62" t="s">
        <v>11</v>
      </c>
      <c r="B8" s="62"/>
      <c r="C8" s="62"/>
      <c r="E8" s="62" t="s">
        <v>12</v>
      </c>
      <c r="F8" s="62"/>
      <c r="H8" s="2" t="s">
        <v>13</v>
      </c>
      <c r="J8" s="2" t="s">
        <v>14</v>
      </c>
      <c r="L8" s="4" t="s">
        <v>12</v>
      </c>
      <c r="M8" s="3"/>
      <c r="N8" s="4" t="s">
        <v>13</v>
      </c>
      <c r="P8" s="4" t="s">
        <v>12</v>
      </c>
      <c r="Q8" s="3"/>
      <c r="R8" s="4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2" t="s">
        <v>17</v>
      </c>
    </row>
    <row r="9" spans="1:28" ht="21.75" customHeight="1">
      <c r="A9" s="63" t="s">
        <v>18</v>
      </c>
      <c r="B9" s="63"/>
      <c r="C9" s="63"/>
      <c r="D9" s="28"/>
      <c r="E9" s="64">
        <v>8200000000</v>
      </c>
      <c r="F9" s="64"/>
      <c r="G9" s="12"/>
      <c r="H9" s="11">
        <v>3205509980900</v>
      </c>
      <c r="I9" s="12"/>
      <c r="J9" s="11">
        <v>4084580228000</v>
      </c>
      <c r="K9" s="12"/>
      <c r="L9" s="11">
        <v>0</v>
      </c>
      <c r="M9" s="12"/>
      <c r="N9" s="11">
        <v>0</v>
      </c>
      <c r="O9" s="12"/>
      <c r="P9" s="11">
        <v>0</v>
      </c>
      <c r="Q9" s="12"/>
      <c r="R9" s="11">
        <v>0</v>
      </c>
      <c r="S9" s="12"/>
      <c r="T9" s="11">
        <v>8200000000</v>
      </c>
      <c r="U9" s="12"/>
      <c r="V9" s="11">
        <v>475</v>
      </c>
      <c r="W9" s="12"/>
      <c r="X9" s="11">
        <v>3205509980900</v>
      </c>
      <c r="Y9" s="12"/>
      <c r="Z9" s="11">
        <v>3864891650000</v>
      </c>
      <c r="AA9" s="12"/>
      <c r="AB9" s="47">
        <f>Z9/AB20</f>
        <v>0.98655027882305257</v>
      </c>
    </row>
    <row r="10" spans="1:28" ht="21.75" customHeight="1">
      <c r="A10" s="57" t="s">
        <v>19</v>
      </c>
      <c r="B10" s="57"/>
      <c r="C10" s="57"/>
      <c r="D10" s="28"/>
      <c r="E10" s="58">
        <v>1475169</v>
      </c>
      <c r="F10" s="58"/>
      <c r="G10" s="12"/>
      <c r="H10" s="13">
        <v>6693024691</v>
      </c>
      <c r="I10" s="12"/>
      <c r="J10" s="13">
        <v>10269781860.508101</v>
      </c>
      <c r="K10" s="12"/>
      <c r="L10" s="13">
        <v>0</v>
      </c>
      <c r="M10" s="12"/>
      <c r="N10" s="13">
        <v>0</v>
      </c>
      <c r="O10" s="12"/>
      <c r="P10" s="13">
        <v>0</v>
      </c>
      <c r="Q10" s="12"/>
      <c r="R10" s="13">
        <v>0</v>
      </c>
      <c r="S10" s="12"/>
      <c r="T10" s="13">
        <v>1475169</v>
      </c>
      <c r="U10" s="12"/>
      <c r="V10" s="13">
        <v>7016</v>
      </c>
      <c r="W10" s="12"/>
      <c r="X10" s="13">
        <v>6693024691</v>
      </c>
      <c r="Y10" s="12"/>
      <c r="Z10" s="13">
        <v>10269781860.508101</v>
      </c>
      <c r="AA10" s="12"/>
      <c r="AB10" s="48">
        <f>Z10/AB20</f>
        <v>2.6214592996251767E-3</v>
      </c>
    </row>
    <row r="11" spans="1:28" ht="21.75" customHeight="1">
      <c r="A11" s="57" t="s">
        <v>20</v>
      </c>
      <c r="B11" s="57"/>
      <c r="C11" s="57"/>
      <c r="D11" s="28"/>
      <c r="E11" s="58">
        <v>11000000</v>
      </c>
      <c r="F11" s="58"/>
      <c r="G11" s="12"/>
      <c r="H11" s="13">
        <v>20152529422</v>
      </c>
      <c r="I11" s="12"/>
      <c r="J11" s="13">
        <v>14473250220</v>
      </c>
      <c r="K11" s="12"/>
      <c r="L11" s="13">
        <v>4158950</v>
      </c>
      <c r="M11" s="12"/>
      <c r="N11" s="13">
        <v>0</v>
      </c>
      <c r="O11" s="12"/>
      <c r="P11" s="13">
        <v>0</v>
      </c>
      <c r="Q11" s="12"/>
      <c r="R11" s="13">
        <v>0</v>
      </c>
      <c r="S11" s="12"/>
      <c r="T11" s="13">
        <v>15158950</v>
      </c>
      <c r="U11" s="12"/>
      <c r="V11" s="13">
        <v>922</v>
      </c>
      <c r="W11" s="12"/>
      <c r="X11" s="13">
        <v>20152529422</v>
      </c>
      <c r="Y11" s="12"/>
      <c r="Z11" s="13">
        <v>13868513153.813</v>
      </c>
      <c r="AA11" s="12"/>
      <c r="AB11" s="48">
        <f>Z11/AB20</f>
        <v>3.5400696210346251E-3</v>
      </c>
    </row>
    <row r="12" spans="1:28" ht="21.75" customHeight="1">
      <c r="A12" s="57" t="s">
        <v>21</v>
      </c>
      <c r="B12" s="57"/>
      <c r="C12" s="57"/>
      <c r="D12" s="28"/>
      <c r="E12" s="58">
        <v>816000</v>
      </c>
      <c r="F12" s="58"/>
      <c r="G12" s="12"/>
      <c r="H12" s="13">
        <v>10860824778</v>
      </c>
      <c r="I12" s="12"/>
      <c r="J12" s="13">
        <v>9360043219.2000008</v>
      </c>
      <c r="K12" s="12"/>
      <c r="L12" s="13">
        <v>0</v>
      </c>
      <c r="M12" s="12"/>
      <c r="N12" s="13">
        <v>0</v>
      </c>
      <c r="O12" s="12"/>
      <c r="P12" s="13">
        <v>0</v>
      </c>
      <c r="Q12" s="12"/>
      <c r="R12" s="13">
        <v>0</v>
      </c>
      <c r="S12" s="12"/>
      <c r="T12" s="13">
        <v>816000</v>
      </c>
      <c r="U12" s="12"/>
      <c r="V12" s="13">
        <v>11110</v>
      </c>
      <c r="W12" s="12"/>
      <c r="X12" s="13">
        <v>10860824778</v>
      </c>
      <c r="Y12" s="12"/>
      <c r="Z12" s="13">
        <v>8995681675.2000008</v>
      </c>
      <c r="AA12" s="12"/>
      <c r="AB12" s="48">
        <f>Z12/AB20</f>
        <v>2.2962331336952189E-3</v>
      </c>
    </row>
    <row r="13" spans="1:28" ht="21.75" customHeight="1">
      <c r="A13" s="57" t="s">
        <v>22</v>
      </c>
      <c r="B13" s="57"/>
      <c r="C13" s="57"/>
      <c r="D13" s="28"/>
      <c r="E13" s="58">
        <v>257500</v>
      </c>
      <c r="F13" s="58"/>
      <c r="G13" s="12"/>
      <c r="H13" s="13">
        <v>4199053015</v>
      </c>
      <c r="I13" s="12"/>
      <c r="J13" s="13">
        <v>4203131686.25</v>
      </c>
      <c r="K13" s="12"/>
      <c r="L13" s="13">
        <v>0</v>
      </c>
      <c r="M13" s="12"/>
      <c r="N13" s="13">
        <v>0</v>
      </c>
      <c r="O13" s="12"/>
      <c r="P13" s="13">
        <v>0</v>
      </c>
      <c r="Q13" s="12"/>
      <c r="R13" s="13">
        <v>0</v>
      </c>
      <c r="S13" s="12"/>
      <c r="T13" s="13">
        <v>257500</v>
      </c>
      <c r="U13" s="12"/>
      <c r="V13" s="13">
        <v>15480</v>
      </c>
      <c r="W13" s="12"/>
      <c r="X13" s="13">
        <v>4199053015</v>
      </c>
      <c r="Y13" s="12"/>
      <c r="Z13" s="13">
        <v>3955287447</v>
      </c>
      <c r="AA13" s="12"/>
      <c r="AB13" s="48">
        <f>Z13/AB20</f>
        <v>1.0096246640350628E-3</v>
      </c>
    </row>
    <row r="14" spans="1:28" ht="21.75" customHeight="1">
      <c r="A14" s="57" t="s">
        <v>23</v>
      </c>
      <c r="B14" s="57"/>
      <c r="C14" s="57"/>
      <c r="D14" s="28"/>
      <c r="E14" s="58">
        <v>360000</v>
      </c>
      <c r="F14" s="58"/>
      <c r="G14" s="12"/>
      <c r="H14" s="13">
        <v>3562912187</v>
      </c>
      <c r="I14" s="12"/>
      <c r="J14" s="13">
        <v>4254456852</v>
      </c>
      <c r="K14" s="12"/>
      <c r="L14" s="13">
        <v>0</v>
      </c>
      <c r="M14" s="12"/>
      <c r="N14" s="13">
        <v>0</v>
      </c>
      <c r="O14" s="12"/>
      <c r="P14" s="13">
        <v>0</v>
      </c>
      <c r="Q14" s="12"/>
      <c r="R14" s="13">
        <v>0</v>
      </c>
      <c r="S14" s="12"/>
      <c r="T14" s="13">
        <v>360000</v>
      </c>
      <c r="U14" s="12"/>
      <c r="V14" s="13">
        <v>10820</v>
      </c>
      <c r="W14" s="12"/>
      <c r="X14" s="13">
        <v>3562912187</v>
      </c>
      <c r="Y14" s="12"/>
      <c r="Z14" s="13">
        <v>3865090104</v>
      </c>
      <c r="AA14" s="12"/>
      <c r="AB14" s="48">
        <f>Z14/AB20</f>
        <v>9.8660093609025785E-4</v>
      </c>
    </row>
    <row r="15" spans="1:28" ht="21.75" customHeight="1">
      <c r="A15" s="59" t="s">
        <v>24</v>
      </c>
      <c r="B15" s="59"/>
      <c r="C15" s="59"/>
      <c r="D15" s="36"/>
      <c r="E15" s="58">
        <v>58750</v>
      </c>
      <c r="F15" s="60"/>
      <c r="G15" s="12"/>
      <c r="H15" s="14">
        <v>1608763603</v>
      </c>
      <c r="I15" s="12"/>
      <c r="J15" s="14">
        <v>2250220292.5</v>
      </c>
      <c r="K15" s="12"/>
      <c r="L15" s="14">
        <v>0</v>
      </c>
      <c r="M15" s="12"/>
      <c r="N15" s="14">
        <v>0</v>
      </c>
      <c r="O15" s="12"/>
      <c r="P15" s="14">
        <v>0</v>
      </c>
      <c r="Q15" s="12"/>
      <c r="R15" s="14">
        <v>0</v>
      </c>
      <c r="S15" s="12"/>
      <c r="T15" s="14">
        <v>58750</v>
      </c>
      <c r="U15" s="12"/>
      <c r="V15" s="14">
        <v>37850</v>
      </c>
      <c r="W15" s="12"/>
      <c r="X15" s="14">
        <v>1608763603</v>
      </c>
      <c r="Y15" s="12"/>
      <c r="Z15" s="14">
        <v>2206498395.625</v>
      </c>
      <c r="AA15" s="12"/>
      <c r="AB15" s="49">
        <f>Z15/AB20</f>
        <v>5.6322965934283353E-4</v>
      </c>
    </row>
    <row r="16" spans="1:28" ht="21.75" customHeight="1">
      <c r="A16" s="61" t="s">
        <v>25</v>
      </c>
      <c r="B16" s="61"/>
      <c r="C16" s="61"/>
      <c r="D16" s="61"/>
      <c r="E16" s="12"/>
      <c r="F16" s="15"/>
      <c r="G16" s="12"/>
      <c r="H16" s="15">
        <f>SUM(H9:H15)</f>
        <v>3252587088596</v>
      </c>
      <c r="I16" s="12"/>
      <c r="J16" s="15">
        <f>SUM(J9:J15)</f>
        <v>4129391112130.4585</v>
      </c>
      <c r="K16" s="12"/>
      <c r="L16" s="15"/>
      <c r="M16" s="12"/>
      <c r="N16" s="15">
        <v>0</v>
      </c>
      <c r="O16" s="12"/>
      <c r="P16" s="15">
        <v>0</v>
      </c>
      <c r="Q16" s="12"/>
      <c r="R16" s="15">
        <v>0</v>
      </c>
      <c r="S16" s="12"/>
      <c r="T16" s="15"/>
      <c r="U16" s="12"/>
      <c r="V16" s="15"/>
      <c r="W16" s="12"/>
      <c r="X16" s="15">
        <f>SUM(X9:X15)</f>
        <v>3252587088596</v>
      </c>
      <c r="Y16" s="12"/>
      <c r="Z16" s="15">
        <f>SUM(Z9:Z15)</f>
        <v>3908052502636.1465</v>
      </c>
      <c r="AA16" s="12"/>
      <c r="AB16" s="29">
        <f>SUM(AB9:AB15)</f>
        <v>0.99756749613687579</v>
      </c>
    </row>
    <row r="20" spans="28:28">
      <c r="AB20" s="55">
        <v>3917582036073</v>
      </c>
    </row>
  </sheetData>
  <mergeCells count="2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D16"/>
  </mergeCells>
  <pageMargins left="0.39" right="0.39" top="0.39" bottom="0.39" header="0" footer="0"/>
  <pageSetup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  <pageSetUpPr fitToPage="1"/>
  </sheetPr>
  <dimension ref="A1:P13"/>
  <sheetViews>
    <sheetView rightToLeft="1" view="pageBreakPreview" zoomScaleNormal="100" zoomScaleSheetLayoutView="100" workbookViewId="0">
      <selection activeCell="L9" sqref="L9"/>
    </sheetView>
  </sheetViews>
  <sheetFormatPr defaultRowHeight="12.75"/>
  <cols>
    <col min="1" max="1" width="6.140625" bestFit="1" customWidth="1"/>
    <col min="2" max="2" width="35" customWidth="1"/>
    <col min="3" max="3" width="1.28515625" customWidth="1"/>
    <col min="4" max="4" width="11.85546875" bestFit="1" customWidth="1"/>
    <col min="5" max="5" width="1.28515625" customWidth="1"/>
    <col min="6" max="6" width="13.85546875" bestFit="1" customWidth="1"/>
    <col min="7" max="7" width="1.28515625" customWidth="1"/>
    <col min="8" max="8" width="8.28515625" bestFit="1" customWidth="1"/>
    <col min="9" max="9" width="1.28515625" customWidth="1"/>
    <col min="10" max="10" width="13.7109375" bestFit="1" customWidth="1"/>
    <col min="11" max="11" width="1.28515625" customWidth="1"/>
    <col min="12" max="12" width="18.28515625" bestFit="1" customWidth="1"/>
    <col min="13" max="13" width="0.28515625" customWidth="1"/>
    <col min="16" max="16" width="19.140625" bestFit="1" customWidth="1"/>
  </cols>
  <sheetData>
    <row r="1" spans="1:16" ht="29.1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6" ht="21.75" customHeight="1">
      <c r="A2" s="66" t="s">
        <v>95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6" ht="21.75" customHeight="1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6" ht="14.45" customHeight="1"/>
    <row r="5" spans="1:16" ht="14.45" customHeight="1">
      <c r="A5" s="1" t="s">
        <v>27</v>
      </c>
      <c r="B5" s="67" t="s">
        <v>28</v>
      </c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6" ht="14.45" customHeight="1">
      <c r="D6" s="2" t="s">
        <v>6</v>
      </c>
      <c r="F6" s="62" t="s">
        <v>7</v>
      </c>
      <c r="G6" s="62"/>
      <c r="H6" s="62"/>
      <c r="J6" s="2" t="s">
        <v>8</v>
      </c>
    </row>
    <row r="7" spans="1:16" ht="14.45" customHeight="1">
      <c r="D7" s="3"/>
      <c r="F7" s="3"/>
      <c r="G7" s="3"/>
      <c r="H7" s="3"/>
      <c r="J7" s="3"/>
    </row>
    <row r="8" spans="1:16" ht="14.45" customHeight="1">
      <c r="A8" s="62" t="s">
        <v>29</v>
      </c>
      <c r="B8" s="62"/>
      <c r="D8" s="2" t="s">
        <v>30</v>
      </c>
      <c r="F8" s="2" t="s">
        <v>31</v>
      </c>
      <c r="H8" s="2" t="s">
        <v>32</v>
      </c>
      <c r="J8" s="2" t="s">
        <v>30</v>
      </c>
      <c r="L8" s="2" t="s">
        <v>17</v>
      </c>
    </row>
    <row r="9" spans="1:16" ht="21.75" customHeight="1">
      <c r="A9" s="63" t="s">
        <v>99</v>
      </c>
      <c r="B9" s="63"/>
      <c r="D9" s="11">
        <v>746629589</v>
      </c>
      <c r="E9" s="12"/>
      <c r="F9" s="11">
        <v>8026927364</v>
      </c>
      <c r="G9" s="12"/>
      <c r="H9" s="11">
        <v>750000</v>
      </c>
      <c r="I9" s="12"/>
      <c r="J9" s="11">
        <f>D9+F9-H9</f>
        <v>8772806953</v>
      </c>
      <c r="K9" s="12"/>
      <c r="L9" s="38">
        <f>J9/P13</f>
        <v>2.2393422453493524E-3</v>
      </c>
    </row>
    <row r="10" spans="1:16" ht="21.75" customHeight="1">
      <c r="A10" s="61" t="s">
        <v>25</v>
      </c>
      <c r="B10" s="61"/>
      <c r="D10" s="15">
        <f>SUM(D9:D9)</f>
        <v>746629589</v>
      </c>
      <c r="E10" s="12"/>
      <c r="F10" s="15">
        <f>SUM(F9:F9)</f>
        <v>8026927364</v>
      </c>
      <c r="G10" s="12"/>
      <c r="H10" s="15">
        <f>SUM(H9:H9)</f>
        <v>750000</v>
      </c>
      <c r="I10" s="12"/>
      <c r="J10" s="15">
        <f>SUM(J9:J9)</f>
        <v>8772806953</v>
      </c>
      <c r="K10" s="12"/>
      <c r="L10" s="39">
        <f>SUM(L9)</f>
        <v>2.2393422453493524E-3</v>
      </c>
    </row>
    <row r="13" spans="1:16">
      <c r="P13" s="40">
        <v>3917582036073</v>
      </c>
    </row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  <pageSetUpPr fitToPage="1"/>
  </sheetPr>
  <dimension ref="A1:J17"/>
  <sheetViews>
    <sheetView rightToLeft="1" view="pageBreakPreview" zoomScaleNormal="100" zoomScaleSheetLayoutView="100" workbookViewId="0">
      <selection activeCell="F13" sqref="F13:J18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21.75" customHeight="1">
      <c r="A2" s="66" t="s">
        <v>96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21.75" customHeight="1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14.45" customHeight="1"/>
    <row r="5" spans="1:10" ht="29.1" customHeight="1">
      <c r="A5" s="1" t="s">
        <v>34</v>
      </c>
      <c r="B5" s="67" t="s">
        <v>35</v>
      </c>
      <c r="C5" s="67"/>
      <c r="D5" s="67"/>
      <c r="E5" s="67"/>
      <c r="F5" s="67"/>
      <c r="G5" s="67"/>
      <c r="H5" s="67"/>
      <c r="I5" s="67"/>
      <c r="J5" s="67"/>
    </row>
    <row r="6" spans="1:10" ht="14.45" customHeight="1"/>
    <row r="7" spans="1:10" ht="14.45" customHeight="1">
      <c r="A7" s="62" t="s">
        <v>36</v>
      </c>
      <c r="B7" s="62"/>
      <c r="D7" s="2" t="s">
        <v>37</v>
      </c>
      <c r="F7" s="2" t="s">
        <v>30</v>
      </c>
      <c r="H7" s="2" t="s">
        <v>38</v>
      </c>
      <c r="J7" s="2" t="s">
        <v>39</v>
      </c>
    </row>
    <row r="8" spans="1:10" ht="21.75" customHeight="1">
      <c r="A8" s="63" t="s">
        <v>40</v>
      </c>
      <c r="B8" s="63"/>
      <c r="D8" s="18" t="s">
        <v>41</v>
      </c>
      <c r="F8" s="11">
        <v>-221338609492</v>
      </c>
      <c r="G8" s="12"/>
      <c r="H8" s="16">
        <v>0.99998677444802464</v>
      </c>
      <c r="I8" s="12"/>
      <c r="J8" s="38">
        <v>5.6498780996522724E-2</v>
      </c>
    </row>
    <row r="9" spans="1:10" ht="21.75" customHeight="1">
      <c r="A9" s="57" t="s">
        <v>44</v>
      </c>
      <c r="B9" s="57"/>
      <c r="D9" s="19" t="s">
        <v>42</v>
      </c>
      <c r="F9" s="13">
        <v>2927364</v>
      </c>
      <c r="G9" s="12"/>
      <c r="H9" s="50">
        <v>1.3225551975382188E-5</v>
      </c>
      <c r="I9" s="12"/>
      <c r="J9" s="52">
        <v>7.4723744724294315E-7</v>
      </c>
    </row>
    <row r="10" spans="1:10" ht="21.75" customHeight="1">
      <c r="A10" s="59" t="s">
        <v>45</v>
      </c>
      <c r="B10" s="59"/>
      <c r="D10" s="20" t="s">
        <v>43</v>
      </c>
      <c r="F10" s="14">
        <v>0</v>
      </c>
      <c r="G10" s="12"/>
      <c r="H10" s="51">
        <v>0</v>
      </c>
      <c r="I10" s="12"/>
      <c r="J10" s="53">
        <v>0</v>
      </c>
    </row>
    <row r="11" spans="1:10" ht="21.75" customHeight="1">
      <c r="A11" s="61" t="s">
        <v>25</v>
      </c>
      <c r="B11" s="61"/>
      <c r="D11" s="6"/>
      <c r="F11" s="15">
        <f>SUM(F8:F10)</f>
        <v>-221335682128</v>
      </c>
      <c r="G11" s="12"/>
      <c r="H11" s="17">
        <v>1</v>
      </c>
      <c r="I11" s="12"/>
      <c r="J11" s="39">
        <f>SUM(J8:J10)</f>
        <v>5.6499528233969969E-2</v>
      </c>
    </row>
    <row r="13" spans="1:10">
      <c r="F13" s="12"/>
    </row>
    <row r="14" spans="1:10">
      <c r="F14" s="12"/>
      <c r="J14" s="10"/>
    </row>
    <row r="15" spans="1:10">
      <c r="F15" s="12"/>
    </row>
    <row r="17" spans="6:6">
      <c r="F17" s="12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  <pageSetUpPr fitToPage="1"/>
  </sheetPr>
  <dimension ref="A1:W32"/>
  <sheetViews>
    <sheetView rightToLeft="1" view="pageBreakPreview" zoomScale="85" zoomScaleNormal="70" zoomScaleSheetLayoutView="85" workbookViewId="0">
      <selection activeCell="D38" sqref="D38"/>
    </sheetView>
  </sheetViews>
  <sheetFormatPr defaultRowHeight="12.75"/>
  <cols>
    <col min="1" max="1" width="6.140625" style="10" bestFit="1" customWidth="1"/>
    <col min="2" max="2" width="18.140625" style="10" customWidth="1"/>
    <col min="3" max="3" width="1.28515625" style="10" customWidth="1"/>
    <col min="4" max="4" width="15.42578125" style="10" bestFit="1" customWidth="1"/>
    <col min="5" max="5" width="1.28515625" style="10" customWidth="1"/>
    <col min="6" max="6" width="18.42578125" style="10" bestFit="1" customWidth="1"/>
    <col min="7" max="7" width="1.28515625" style="10" customWidth="1"/>
    <col min="8" max="8" width="11.85546875" style="10" bestFit="1" customWidth="1"/>
    <col min="9" max="9" width="1.28515625" style="10" customWidth="1"/>
    <col min="10" max="10" width="18.42578125" style="10" bestFit="1" customWidth="1"/>
    <col min="11" max="11" width="1.28515625" style="10" customWidth="1"/>
    <col min="12" max="12" width="18.7109375" style="10" bestFit="1" customWidth="1"/>
    <col min="13" max="13" width="1.28515625" style="10" customWidth="1"/>
    <col min="14" max="14" width="15.42578125" style="10" bestFit="1" customWidth="1"/>
    <col min="15" max="16" width="1.28515625" style="10" customWidth="1"/>
    <col min="17" max="17" width="17.5703125" style="10" bestFit="1" customWidth="1"/>
    <col min="18" max="18" width="1.28515625" style="10" customWidth="1"/>
    <col min="19" max="19" width="17.5703125" style="10" bestFit="1" customWidth="1"/>
    <col min="20" max="20" width="1.28515625" style="10" customWidth="1"/>
    <col min="21" max="21" width="17.5703125" style="10" bestFit="1" customWidth="1"/>
    <col min="22" max="22" width="1.28515625" style="10" customWidth="1"/>
    <col min="23" max="23" width="18.7109375" style="10" bestFit="1" customWidth="1"/>
    <col min="24" max="24" width="0.28515625" style="10" customWidth="1"/>
    <col min="25" max="16384" width="9.140625" style="10"/>
  </cols>
  <sheetData>
    <row r="1" spans="1:23" ht="29.1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ht="21.75" customHeight="1">
      <c r="A2" s="71" t="s">
        <v>97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</row>
    <row r="3" spans="1:23" ht="21.75" customHeight="1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 ht="14.45" customHeight="1"/>
    <row r="5" spans="1:23" ht="14.45" customHeight="1">
      <c r="A5" s="24" t="s">
        <v>46</v>
      </c>
      <c r="B5" s="72" t="s">
        <v>47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</row>
    <row r="6" spans="1:23" ht="14.45" customHeight="1">
      <c r="D6" s="70" t="s">
        <v>48</v>
      </c>
      <c r="E6" s="70"/>
      <c r="F6" s="70"/>
      <c r="G6" s="70"/>
      <c r="H6" s="70"/>
      <c r="I6" s="70"/>
      <c r="J6" s="70"/>
      <c r="K6" s="70"/>
      <c r="L6" s="70"/>
      <c r="N6" s="70" t="s">
        <v>49</v>
      </c>
      <c r="O6" s="70"/>
      <c r="P6" s="70"/>
      <c r="Q6" s="70"/>
      <c r="R6" s="70"/>
      <c r="S6" s="70"/>
      <c r="T6" s="70"/>
      <c r="U6" s="70"/>
      <c r="V6" s="70"/>
      <c r="W6" s="70"/>
    </row>
    <row r="7" spans="1:23" ht="14.45" customHeight="1">
      <c r="D7" s="25"/>
      <c r="E7" s="25"/>
      <c r="F7" s="25"/>
      <c r="G7" s="25"/>
      <c r="H7" s="25"/>
      <c r="I7" s="25"/>
      <c r="J7" s="69" t="s">
        <v>25</v>
      </c>
      <c r="K7" s="69"/>
      <c r="L7" s="69"/>
      <c r="N7" s="25"/>
      <c r="O7" s="25"/>
      <c r="P7" s="25"/>
      <c r="Q7" s="25"/>
      <c r="R7" s="25"/>
      <c r="S7" s="25"/>
      <c r="T7" s="25"/>
      <c r="U7" s="69" t="s">
        <v>25</v>
      </c>
      <c r="V7" s="69"/>
      <c r="W7" s="69"/>
    </row>
    <row r="8" spans="1:23" ht="14.45" customHeight="1">
      <c r="A8" s="70" t="s">
        <v>50</v>
      </c>
      <c r="B8" s="70"/>
      <c r="D8" s="26" t="s">
        <v>51</v>
      </c>
      <c r="F8" s="26" t="s">
        <v>52</v>
      </c>
      <c r="H8" s="26" t="s">
        <v>53</v>
      </c>
      <c r="J8" s="27" t="s">
        <v>30</v>
      </c>
      <c r="K8" s="25"/>
      <c r="L8" s="27" t="s">
        <v>38</v>
      </c>
      <c r="N8" s="26" t="s">
        <v>51</v>
      </c>
      <c r="P8" s="70" t="s">
        <v>52</v>
      </c>
      <c r="Q8" s="70"/>
      <c r="S8" s="26" t="s">
        <v>53</v>
      </c>
      <c r="U8" s="27" t="s">
        <v>30</v>
      </c>
      <c r="V8" s="25"/>
      <c r="W8" s="27" t="s">
        <v>38</v>
      </c>
    </row>
    <row r="9" spans="1:23" ht="21.75" customHeight="1">
      <c r="A9" s="64" t="s">
        <v>54</v>
      </c>
      <c r="B9" s="64"/>
      <c r="C9" s="12"/>
      <c r="D9" s="32">
        <v>0</v>
      </c>
      <c r="E9" s="12"/>
      <c r="F9" s="32">
        <v>0</v>
      </c>
      <c r="G9" s="12"/>
      <c r="H9" s="32">
        <v>0</v>
      </c>
      <c r="I9" s="12"/>
      <c r="J9" s="32">
        <f>D9+F9+H9</f>
        <v>0</v>
      </c>
      <c r="K9" s="12"/>
      <c r="L9" s="16">
        <v>1.9753397791893272E-4</v>
      </c>
      <c r="M9" s="12"/>
      <c r="N9" s="32">
        <v>0</v>
      </c>
      <c r="O9" s="12"/>
      <c r="P9" s="64">
        <v>0</v>
      </c>
      <c r="Q9" s="64"/>
      <c r="R9" s="12"/>
      <c r="S9" s="32">
        <v>10042157238</v>
      </c>
      <c r="T9" s="12"/>
      <c r="U9" s="32">
        <f>N9+P9+S9</f>
        <v>10042157238</v>
      </c>
      <c r="V9" s="12"/>
      <c r="W9" s="16">
        <v>1.1942028519096072E-2</v>
      </c>
    </row>
    <row r="10" spans="1:23" ht="21.75" customHeight="1">
      <c r="A10" s="58" t="s">
        <v>55</v>
      </c>
      <c r="B10" s="58"/>
      <c r="C10" s="12"/>
      <c r="D10" s="33">
        <v>0</v>
      </c>
      <c r="E10" s="12"/>
      <c r="F10" s="33">
        <v>0</v>
      </c>
      <c r="G10" s="12"/>
      <c r="H10" s="33">
        <v>0</v>
      </c>
      <c r="I10" s="12"/>
      <c r="J10" s="54">
        <f t="shared" ref="J10:J31" si="0">D10+F10+H10</f>
        <v>0</v>
      </c>
      <c r="K10" s="12"/>
      <c r="L10" s="50">
        <v>0</v>
      </c>
      <c r="M10" s="12"/>
      <c r="N10" s="33">
        <v>0</v>
      </c>
      <c r="O10" s="12"/>
      <c r="P10" s="58">
        <v>0</v>
      </c>
      <c r="Q10" s="58"/>
      <c r="R10" s="12"/>
      <c r="S10" s="33">
        <v>17783203350</v>
      </c>
      <c r="T10" s="12"/>
      <c r="U10" s="54">
        <f t="shared" ref="U10:U31" si="1">N10+P10+S10</f>
        <v>17783203350</v>
      </c>
      <c r="V10" s="12"/>
      <c r="W10" s="50">
        <v>2.1147599717217733E-2</v>
      </c>
    </row>
    <row r="11" spans="1:23" ht="21.75" customHeight="1">
      <c r="A11" s="58" t="s">
        <v>56</v>
      </c>
      <c r="B11" s="58"/>
      <c r="C11" s="12"/>
      <c r="D11" s="33">
        <v>0</v>
      </c>
      <c r="E11" s="12"/>
      <c r="F11" s="33">
        <v>0</v>
      </c>
      <c r="G11" s="12"/>
      <c r="H11" s="33">
        <v>0</v>
      </c>
      <c r="I11" s="12"/>
      <c r="J11" s="54">
        <f t="shared" si="0"/>
        <v>0</v>
      </c>
      <c r="K11" s="12"/>
      <c r="L11" s="50">
        <v>0</v>
      </c>
      <c r="M11" s="12"/>
      <c r="N11" s="33">
        <v>0</v>
      </c>
      <c r="O11" s="12"/>
      <c r="P11" s="58">
        <v>0</v>
      </c>
      <c r="Q11" s="58"/>
      <c r="R11" s="12"/>
      <c r="S11" s="33">
        <v>1439222201</v>
      </c>
      <c r="T11" s="12"/>
      <c r="U11" s="54">
        <f t="shared" si="1"/>
        <v>1439222201</v>
      </c>
      <c r="V11" s="12"/>
      <c r="W11" s="50">
        <v>1.7115080119061384E-3</v>
      </c>
    </row>
    <row r="12" spans="1:23" ht="21.75" customHeight="1">
      <c r="A12" s="58" t="s">
        <v>24</v>
      </c>
      <c r="B12" s="58"/>
      <c r="C12" s="12"/>
      <c r="D12" s="33">
        <v>0</v>
      </c>
      <c r="E12" s="12"/>
      <c r="F12" s="33">
        <v>-43721896</v>
      </c>
      <c r="G12" s="12"/>
      <c r="H12" s="33">
        <v>0</v>
      </c>
      <c r="I12" s="12"/>
      <c r="J12" s="54">
        <f t="shared" si="0"/>
        <v>-43721896</v>
      </c>
      <c r="K12" s="12"/>
      <c r="L12" s="50">
        <v>1.9753397791893272E-4</v>
      </c>
      <c r="M12" s="12"/>
      <c r="N12" s="33">
        <v>0</v>
      </c>
      <c r="O12" s="12"/>
      <c r="P12" s="58">
        <v>597734792</v>
      </c>
      <c r="Q12" s="58"/>
      <c r="R12" s="12"/>
      <c r="S12" s="33">
        <v>608666797</v>
      </c>
      <c r="T12" s="12"/>
      <c r="U12" s="54">
        <f t="shared" si="1"/>
        <v>1206401589</v>
      </c>
      <c r="V12" s="12"/>
      <c r="W12" s="50">
        <v>1.434640171417003E-3</v>
      </c>
    </row>
    <row r="13" spans="1:23" ht="21.75" customHeight="1">
      <c r="A13" s="58" t="s">
        <v>19</v>
      </c>
      <c r="B13" s="58"/>
      <c r="C13" s="12"/>
      <c r="D13" s="33">
        <v>0</v>
      </c>
      <c r="E13" s="12"/>
      <c r="F13" s="33">
        <v>0</v>
      </c>
      <c r="G13" s="12"/>
      <c r="H13" s="33">
        <v>0</v>
      </c>
      <c r="I13" s="12"/>
      <c r="J13" s="54">
        <f t="shared" si="0"/>
        <v>0</v>
      </c>
      <c r="K13" s="12"/>
      <c r="L13" s="50">
        <v>0</v>
      </c>
      <c r="M13" s="12"/>
      <c r="N13" s="33">
        <v>0</v>
      </c>
      <c r="O13" s="12"/>
      <c r="P13" s="58">
        <v>3576757169</v>
      </c>
      <c r="Q13" s="58"/>
      <c r="R13" s="12"/>
      <c r="S13" s="33">
        <v>3930466107</v>
      </c>
      <c r="T13" s="12"/>
      <c r="U13" s="54">
        <f t="shared" si="1"/>
        <v>7507223276</v>
      </c>
      <c r="V13" s="12"/>
      <c r="W13" s="50">
        <v>8.9275115233177597E-3</v>
      </c>
    </row>
    <row r="14" spans="1:23" ht="21.75" customHeight="1">
      <c r="A14" s="58" t="s">
        <v>98</v>
      </c>
      <c r="B14" s="58"/>
      <c r="C14" s="12"/>
      <c r="D14" s="33">
        <v>0</v>
      </c>
      <c r="E14" s="12"/>
      <c r="F14" s="33">
        <v>0</v>
      </c>
      <c r="G14" s="12"/>
      <c r="H14" s="33">
        <v>0</v>
      </c>
      <c r="I14" s="12"/>
      <c r="J14" s="54">
        <f t="shared" si="0"/>
        <v>0</v>
      </c>
      <c r="K14" s="12"/>
      <c r="L14" s="50">
        <v>0</v>
      </c>
      <c r="M14" s="12"/>
      <c r="N14" s="33">
        <v>0</v>
      </c>
      <c r="O14" s="12"/>
      <c r="P14" s="58">
        <v>0</v>
      </c>
      <c r="Q14" s="58"/>
      <c r="R14" s="12"/>
      <c r="S14" s="33">
        <v>6591999342</v>
      </c>
      <c r="T14" s="12"/>
      <c r="U14" s="54">
        <f t="shared" si="1"/>
        <v>6591999342</v>
      </c>
      <c r="V14" s="12"/>
      <c r="W14" s="50">
        <v>7.8391367785140172E-3</v>
      </c>
    </row>
    <row r="15" spans="1:23" ht="21.75" customHeight="1">
      <c r="A15" s="58" t="s">
        <v>57</v>
      </c>
      <c r="B15" s="58"/>
      <c r="C15" s="12"/>
      <c r="D15" s="33">
        <v>0</v>
      </c>
      <c r="E15" s="12"/>
      <c r="F15" s="33">
        <v>0</v>
      </c>
      <c r="G15" s="12"/>
      <c r="H15" s="33">
        <v>0</v>
      </c>
      <c r="I15" s="12"/>
      <c r="J15" s="54">
        <f t="shared" si="0"/>
        <v>0</v>
      </c>
      <c r="K15" s="12"/>
      <c r="L15" s="50">
        <v>0</v>
      </c>
      <c r="M15" s="12"/>
      <c r="N15" s="33">
        <v>0</v>
      </c>
      <c r="O15" s="12"/>
      <c r="P15" s="58">
        <v>0</v>
      </c>
      <c r="Q15" s="58"/>
      <c r="R15" s="12"/>
      <c r="S15" s="33">
        <v>16895580115</v>
      </c>
      <c r="T15" s="12"/>
      <c r="U15" s="54">
        <f t="shared" si="1"/>
        <v>16895580115</v>
      </c>
      <c r="V15" s="12"/>
      <c r="W15" s="50">
        <v>2.0092047435435953E-2</v>
      </c>
    </row>
    <row r="16" spans="1:23" ht="21.75" customHeight="1">
      <c r="A16" s="58" t="s">
        <v>22</v>
      </c>
      <c r="B16" s="58"/>
      <c r="C16" s="12"/>
      <c r="D16" s="33">
        <v>0</v>
      </c>
      <c r="E16" s="12"/>
      <c r="F16" s="33">
        <v>-247844239</v>
      </c>
      <c r="G16" s="12"/>
      <c r="H16" s="33">
        <v>0</v>
      </c>
      <c r="I16" s="12"/>
      <c r="J16" s="54">
        <f t="shared" si="0"/>
        <v>-247844239</v>
      </c>
      <c r="K16" s="12"/>
      <c r="L16" s="50">
        <v>1.1197514955426609E-3</v>
      </c>
      <c r="M16" s="12"/>
      <c r="N16" s="33">
        <v>0</v>
      </c>
      <c r="O16" s="12"/>
      <c r="P16" s="58">
        <v>-243765568</v>
      </c>
      <c r="Q16" s="58"/>
      <c r="R16" s="12"/>
      <c r="S16" s="33">
        <v>1346225108</v>
      </c>
      <c r="T16" s="12"/>
      <c r="U16" s="54">
        <f t="shared" si="1"/>
        <v>1102459540</v>
      </c>
      <c r="V16" s="12"/>
      <c r="W16" s="50">
        <v>1.3110333721932045E-3</v>
      </c>
    </row>
    <row r="17" spans="1:23" ht="21.75" customHeight="1">
      <c r="A17" s="58" t="s">
        <v>58</v>
      </c>
      <c r="B17" s="58"/>
      <c r="C17" s="12"/>
      <c r="D17" s="33">
        <v>0</v>
      </c>
      <c r="E17" s="12"/>
      <c r="F17" s="33">
        <v>0</v>
      </c>
      <c r="G17" s="12"/>
      <c r="H17" s="33">
        <v>0</v>
      </c>
      <c r="I17" s="12"/>
      <c r="J17" s="54">
        <f t="shared" si="0"/>
        <v>0</v>
      </c>
      <c r="K17" s="12"/>
      <c r="L17" s="50">
        <v>0</v>
      </c>
      <c r="M17" s="12"/>
      <c r="N17" s="33">
        <v>0</v>
      </c>
      <c r="O17" s="12"/>
      <c r="P17" s="58">
        <v>0</v>
      </c>
      <c r="Q17" s="58"/>
      <c r="R17" s="12"/>
      <c r="S17" s="33">
        <v>-12704010</v>
      </c>
      <c r="T17" s="12"/>
      <c r="U17" s="54">
        <f t="shared" si="1"/>
        <v>-12704010</v>
      </c>
      <c r="V17" s="12"/>
      <c r="W17" s="50">
        <v>1.5107476026445553E-5</v>
      </c>
    </row>
    <row r="18" spans="1:23" ht="21.75" customHeight="1">
      <c r="A18" s="58" t="s">
        <v>59</v>
      </c>
      <c r="B18" s="58"/>
      <c r="C18" s="12"/>
      <c r="D18" s="33">
        <v>0</v>
      </c>
      <c r="E18" s="12"/>
      <c r="F18" s="33">
        <v>0</v>
      </c>
      <c r="G18" s="12"/>
      <c r="H18" s="33">
        <v>0</v>
      </c>
      <c r="I18" s="12"/>
      <c r="J18" s="54">
        <f t="shared" si="0"/>
        <v>0</v>
      </c>
      <c r="K18" s="12"/>
      <c r="L18" s="50">
        <v>0</v>
      </c>
      <c r="M18" s="12"/>
      <c r="N18" s="33">
        <v>0</v>
      </c>
      <c r="O18" s="12"/>
      <c r="P18" s="58">
        <v>0</v>
      </c>
      <c r="Q18" s="58"/>
      <c r="R18" s="12"/>
      <c r="S18" s="33">
        <v>5614019851</v>
      </c>
      <c r="T18" s="12"/>
      <c r="U18" s="54">
        <f t="shared" si="1"/>
        <v>5614019851</v>
      </c>
      <c r="V18" s="12"/>
      <c r="W18" s="50">
        <v>6.6761337806701924E-3</v>
      </c>
    </row>
    <row r="19" spans="1:23" ht="21.75" customHeight="1">
      <c r="A19" s="58" t="s">
        <v>60</v>
      </c>
      <c r="B19" s="58"/>
      <c r="C19" s="12"/>
      <c r="D19" s="33">
        <v>0</v>
      </c>
      <c r="E19" s="12"/>
      <c r="F19" s="33">
        <v>0</v>
      </c>
      <c r="G19" s="12"/>
      <c r="H19" s="33">
        <v>0</v>
      </c>
      <c r="I19" s="12"/>
      <c r="J19" s="54">
        <f t="shared" si="0"/>
        <v>0</v>
      </c>
      <c r="K19" s="12"/>
      <c r="L19" s="50">
        <v>0</v>
      </c>
      <c r="M19" s="12"/>
      <c r="N19" s="33">
        <v>0</v>
      </c>
      <c r="O19" s="12"/>
      <c r="P19" s="58">
        <v>0</v>
      </c>
      <c r="Q19" s="58"/>
      <c r="R19" s="12"/>
      <c r="S19" s="33">
        <v>7143814172</v>
      </c>
      <c r="T19" s="12"/>
      <c r="U19" s="54">
        <f t="shared" si="1"/>
        <v>7143814172</v>
      </c>
      <c r="V19" s="12"/>
      <c r="W19" s="50">
        <v>8.4953492118529494E-3</v>
      </c>
    </row>
    <row r="20" spans="1:23" ht="21.75" customHeight="1">
      <c r="A20" s="58" t="s">
        <v>61</v>
      </c>
      <c r="B20" s="58"/>
      <c r="C20" s="12"/>
      <c r="D20" s="33">
        <v>0</v>
      </c>
      <c r="E20" s="12"/>
      <c r="F20" s="33">
        <v>0</v>
      </c>
      <c r="G20" s="12"/>
      <c r="H20" s="33">
        <v>0</v>
      </c>
      <c r="I20" s="12"/>
      <c r="J20" s="54">
        <f t="shared" si="0"/>
        <v>0</v>
      </c>
      <c r="K20" s="12"/>
      <c r="L20" s="50">
        <v>0</v>
      </c>
      <c r="M20" s="12"/>
      <c r="N20" s="33">
        <v>0</v>
      </c>
      <c r="O20" s="12"/>
      <c r="P20" s="58">
        <v>0</v>
      </c>
      <c r="Q20" s="58"/>
      <c r="R20" s="12"/>
      <c r="S20" s="33">
        <v>26147759</v>
      </c>
      <c r="T20" s="12"/>
      <c r="U20" s="54">
        <f t="shared" si="1"/>
        <v>26147759</v>
      </c>
      <c r="V20" s="12"/>
      <c r="W20" s="50">
        <v>3.1094641946737755E-5</v>
      </c>
    </row>
    <row r="21" spans="1:23" ht="21.75" customHeight="1">
      <c r="A21" s="58" t="s">
        <v>62</v>
      </c>
      <c r="B21" s="58"/>
      <c r="C21" s="12"/>
      <c r="D21" s="33">
        <v>0</v>
      </c>
      <c r="E21" s="12"/>
      <c r="F21" s="33">
        <v>0</v>
      </c>
      <c r="G21" s="12"/>
      <c r="H21" s="33">
        <v>0</v>
      </c>
      <c r="I21" s="12"/>
      <c r="J21" s="54">
        <f t="shared" si="0"/>
        <v>0</v>
      </c>
      <c r="K21" s="12"/>
      <c r="L21" s="50">
        <v>0</v>
      </c>
      <c r="M21" s="12"/>
      <c r="N21" s="33">
        <v>0</v>
      </c>
      <c r="O21" s="12"/>
      <c r="P21" s="58">
        <v>0</v>
      </c>
      <c r="Q21" s="58"/>
      <c r="R21" s="12"/>
      <c r="S21" s="33">
        <v>18348289725</v>
      </c>
      <c r="T21" s="12"/>
      <c r="U21" s="54">
        <f t="shared" si="1"/>
        <v>18348289725</v>
      </c>
      <c r="V21" s="12"/>
      <c r="W21" s="50">
        <v>2.181959453327845E-2</v>
      </c>
    </row>
    <row r="22" spans="1:23" ht="21.75" customHeight="1">
      <c r="A22" s="58" t="s">
        <v>63</v>
      </c>
      <c r="B22" s="58"/>
      <c r="C22" s="12"/>
      <c r="D22" s="33">
        <v>0</v>
      </c>
      <c r="E22" s="12"/>
      <c r="F22" s="33">
        <v>0</v>
      </c>
      <c r="G22" s="12"/>
      <c r="H22" s="33">
        <v>0</v>
      </c>
      <c r="I22" s="12"/>
      <c r="J22" s="54">
        <f t="shared" si="0"/>
        <v>0</v>
      </c>
      <c r="K22" s="12"/>
      <c r="L22" s="50">
        <v>0</v>
      </c>
      <c r="M22" s="12"/>
      <c r="N22" s="33">
        <v>0</v>
      </c>
      <c r="O22" s="12"/>
      <c r="P22" s="58">
        <v>0</v>
      </c>
      <c r="Q22" s="58"/>
      <c r="R22" s="12"/>
      <c r="S22" s="33">
        <v>2336171698</v>
      </c>
      <c r="T22" s="12"/>
      <c r="U22" s="54">
        <f t="shared" si="1"/>
        <v>2336171698</v>
      </c>
      <c r="V22" s="12"/>
      <c r="W22" s="50">
        <v>2.7781509870659421E-3</v>
      </c>
    </row>
    <row r="23" spans="1:23" ht="21.75" customHeight="1">
      <c r="A23" s="58" t="s">
        <v>18</v>
      </c>
      <c r="B23" s="58"/>
      <c r="C23" s="12"/>
      <c r="D23" s="33">
        <v>0</v>
      </c>
      <c r="E23" s="12"/>
      <c r="F23" s="33">
        <v>-219688578000</v>
      </c>
      <c r="G23" s="12"/>
      <c r="H23" s="33">
        <v>0</v>
      </c>
      <c r="I23" s="12"/>
      <c r="J23" s="54">
        <f t="shared" si="0"/>
        <v>-219688578000</v>
      </c>
      <c r="K23" s="12"/>
      <c r="L23" s="50">
        <v>0.99254521614739055</v>
      </c>
      <c r="M23" s="12"/>
      <c r="N23" s="33">
        <v>0</v>
      </c>
      <c r="O23" s="12"/>
      <c r="P23" s="58">
        <v>587073922949</v>
      </c>
      <c r="Q23" s="58"/>
      <c r="R23" s="12"/>
      <c r="S23" s="33">
        <v>72161649343</v>
      </c>
      <c r="T23" s="12"/>
      <c r="U23" s="54">
        <f t="shared" si="1"/>
        <v>659235572292</v>
      </c>
      <c r="V23" s="12"/>
      <c r="W23" s="50">
        <v>0.78395605829824633</v>
      </c>
    </row>
    <row r="24" spans="1:23" ht="21.75" customHeight="1">
      <c r="A24" s="58" t="s">
        <v>21</v>
      </c>
      <c r="B24" s="58"/>
      <c r="C24" s="12"/>
      <c r="D24" s="33">
        <v>0</v>
      </c>
      <c r="E24" s="12"/>
      <c r="F24" s="33">
        <v>-364361543</v>
      </c>
      <c r="G24" s="12"/>
      <c r="H24" s="33">
        <v>0</v>
      </c>
      <c r="I24" s="12"/>
      <c r="J24" s="54">
        <f t="shared" si="0"/>
        <v>-364361543</v>
      </c>
      <c r="K24" s="12"/>
      <c r="L24" s="50">
        <v>1.6461725490923417E-3</v>
      </c>
      <c r="M24" s="12"/>
      <c r="N24" s="33">
        <v>8024000000</v>
      </c>
      <c r="O24" s="12"/>
      <c r="P24" s="58">
        <v>-1865143102</v>
      </c>
      <c r="Q24" s="58"/>
      <c r="R24" s="12"/>
      <c r="S24" s="33">
        <v>-3224496469</v>
      </c>
      <c r="T24" s="12"/>
      <c r="U24" s="54">
        <f t="shared" si="1"/>
        <v>2934360429</v>
      </c>
      <c r="V24" s="12"/>
      <c r="W24" s="50">
        <v>3.4895107792002672E-3</v>
      </c>
    </row>
    <row r="25" spans="1:23" ht="21.75" customHeight="1">
      <c r="A25" s="58" t="s">
        <v>23</v>
      </c>
      <c r="B25" s="58"/>
      <c r="C25" s="12"/>
      <c r="D25" s="33">
        <v>0</v>
      </c>
      <c r="E25" s="12"/>
      <c r="F25" s="33">
        <v>-389366748</v>
      </c>
      <c r="G25" s="12"/>
      <c r="H25" s="33">
        <v>0</v>
      </c>
      <c r="I25" s="12"/>
      <c r="J25" s="54">
        <f t="shared" si="0"/>
        <v>-389366748</v>
      </c>
      <c r="K25" s="12"/>
      <c r="L25" s="50">
        <v>1.7591451798384644E-3</v>
      </c>
      <c r="M25" s="12"/>
      <c r="N25" s="33">
        <v>0</v>
      </c>
      <c r="O25" s="12"/>
      <c r="P25" s="58">
        <v>302177917</v>
      </c>
      <c r="Q25" s="58"/>
      <c r="R25" s="12"/>
      <c r="S25" s="33">
        <v>854498856</v>
      </c>
      <c r="T25" s="12"/>
      <c r="U25" s="54">
        <f t="shared" si="1"/>
        <v>1156676773</v>
      </c>
      <c r="V25" s="12"/>
      <c r="W25" s="50">
        <v>1.3755079394965767E-3</v>
      </c>
    </row>
    <row r="26" spans="1:23" ht="21.75" customHeight="1">
      <c r="A26" s="58" t="s">
        <v>64</v>
      </c>
      <c r="B26" s="58"/>
      <c r="C26" s="12"/>
      <c r="D26" s="33">
        <v>0</v>
      </c>
      <c r="E26" s="12"/>
      <c r="F26" s="33">
        <v>0</v>
      </c>
      <c r="G26" s="12"/>
      <c r="H26" s="33">
        <v>0</v>
      </c>
      <c r="I26" s="12"/>
      <c r="J26" s="54">
        <f t="shared" si="0"/>
        <v>0</v>
      </c>
      <c r="K26" s="12"/>
      <c r="L26" s="50">
        <v>0</v>
      </c>
      <c r="M26" s="12"/>
      <c r="N26" s="33">
        <v>0</v>
      </c>
      <c r="O26" s="12"/>
      <c r="P26" s="58">
        <v>0</v>
      </c>
      <c r="Q26" s="58"/>
      <c r="R26" s="12"/>
      <c r="S26" s="33">
        <v>2205298901</v>
      </c>
      <c r="T26" s="12"/>
      <c r="U26" s="54">
        <f t="shared" si="1"/>
        <v>2205298901</v>
      </c>
      <c r="V26" s="12"/>
      <c r="W26" s="50">
        <v>2.6225184235532106E-3</v>
      </c>
    </row>
    <row r="27" spans="1:23" ht="21.75" customHeight="1">
      <c r="A27" s="58" t="s">
        <v>65</v>
      </c>
      <c r="B27" s="58"/>
      <c r="C27" s="12"/>
      <c r="D27" s="33">
        <v>0</v>
      </c>
      <c r="E27" s="12"/>
      <c r="F27" s="33">
        <v>0</v>
      </c>
      <c r="G27" s="12"/>
      <c r="H27" s="33">
        <v>0</v>
      </c>
      <c r="I27" s="12"/>
      <c r="J27" s="54">
        <f t="shared" si="0"/>
        <v>0</v>
      </c>
      <c r="K27" s="12"/>
      <c r="L27" s="50">
        <v>0</v>
      </c>
      <c r="M27" s="12"/>
      <c r="N27" s="33">
        <v>0</v>
      </c>
      <c r="O27" s="12"/>
      <c r="P27" s="58">
        <v>0</v>
      </c>
      <c r="Q27" s="58"/>
      <c r="R27" s="12"/>
      <c r="S27" s="33">
        <v>19488594190</v>
      </c>
      <c r="T27" s="12"/>
      <c r="U27" s="54">
        <f t="shared" si="1"/>
        <v>19488594190</v>
      </c>
      <c r="V27" s="12"/>
      <c r="W27" s="50">
        <v>2.3175632695074319E-2</v>
      </c>
    </row>
    <row r="28" spans="1:23" ht="21.75" customHeight="1">
      <c r="A28" s="58" t="s">
        <v>66</v>
      </c>
      <c r="B28" s="58"/>
      <c r="C28" s="12"/>
      <c r="D28" s="33">
        <v>0</v>
      </c>
      <c r="E28" s="12"/>
      <c r="F28" s="33">
        <v>0</v>
      </c>
      <c r="G28" s="12"/>
      <c r="H28" s="33">
        <v>0</v>
      </c>
      <c r="I28" s="12"/>
      <c r="J28" s="54">
        <f t="shared" si="0"/>
        <v>0</v>
      </c>
      <c r="K28" s="12"/>
      <c r="L28" s="50">
        <v>0</v>
      </c>
      <c r="M28" s="12"/>
      <c r="N28" s="33">
        <v>0</v>
      </c>
      <c r="O28" s="12"/>
      <c r="P28" s="58">
        <v>0</v>
      </c>
      <c r="Q28" s="58"/>
      <c r="R28" s="12"/>
      <c r="S28" s="33">
        <v>15807704827</v>
      </c>
      <c r="T28" s="12"/>
      <c r="U28" s="54">
        <f t="shared" si="1"/>
        <v>15807704827</v>
      </c>
      <c r="V28" s="12"/>
      <c r="W28" s="50">
        <v>1.8798357503420585E-2</v>
      </c>
    </row>
    <row r="29" spans="1:23" ht="21.75" customHeight="1">
      <c r="A29" s="58" t="s">
        <v>67</v>
      </c>
      <c r="B29" s="58"/>
      <c r="C29" s="12"/>
      <c r="D29" s="33">
        <v>0</v>
      </c>
      <c r="E29" s="12"/>
      <c r="F29" s="33">
        <v>0</v>
      </c>
      <c r="G29" s="12"/>
      <c r="H29" s="33">
        <v>0</v>
      </c>
      <c r="I29" s="12"/>
      <c r="J29" s="54">
        <f t="shared" si="0"/>
        <v>0</v>
      </c>
      <c r="K29" s="12"/>
      <c r="L29" s="50">
        <v>0</v>
      </c>
      <c r="M29" s="12"/>
      <c r="N29" s="33">
        <v>0</v>
      </c>
      <c r="O29" s="12"/>
      <c r="P29" s="58">
        <v>0</v>
      </c>
      <c r="Q29" s="58"/>
      <c r="R29" s="12"/>
      <c r="S29" s="33">
        <v>9477935516</v>
      </c>
      <c r="T29" s="12"/>
      <c r="U29" s="54">
        <f t="shared" si="1"/>
        <v>9477935516</v>
      </c>
      <c r="V29" s="12"/>
      <c r="W29" s="50">
        <v>1.1271061939353547E-2</v>
      </c>
    </row>
    <row r="30" spans="1:23" ht="21.75" customHeight="1">
      <c r="A30" s="58" t="s">
        <v>68</v>
      </c>
      <c r="B30" s="58"/>
      <c r="C30" s="12"/>
      <c r="D30" s="33">
        <v>0</v>
      </c>
      <c r="E30" s="12"/>
      <c r="F30" s="33">
        <v>0</v>
      </c>
      <c r="G30" s="12"/>
      <c r="H30" s="33">
        <v>0</v>
      </c>
      <c r="I30" s="12"/>
      <c r="J30" s="54">
        <f t="shared" si="0"/>
        <v>0</v>
      </c>
      <c r="K30" s="12"/>
      <c r="L30" s="50">
        <v>0</v>
      </c>
      <c r="M30" s="12"/>
      <c r="N30" s="33">
        <v>0</v>
      </c>
      <c r="O30" s="12"/>
      <c r="P30" s="58">
        <v>0</v>
      </c>
      <c r="Q30" s="58"/>
      <c r="R30" s="12"/>
      <c r="S30" s="33">
        <v>27612051008</v>
      </c>
      <c r="T30" s="12"/>
      <c r="U30" s="54">
        <f t="shared" si="1"/>
        <v>27612051008</v>
      </c>
      <c r="V30" s="12"/>
      <c r="W30" s="50">
        <v>3.2835962711329082E-2</v>
      </c>
    </row>
    <row r="31" spans="1:23" ht="21.75" customHeight="1">
      <c r="A31" s="60" t="s">
        <v>20</v>
      </c>
      <c r="B31" s="60"/>
      <c r="C31" s="12"/>
      <c r="D31" s="34">
        <v>0</v>
      </c>
      <c r="E31" s="12"/>
      <c r="F31" s="34">
        <v>-604737066</v>
      </c>
      <c r="G31" s="12"/>
      <c r="H31" s="34">
        <v>0</v>
      </c>
      <c r="I31" s="12"/>
      <c r="J31" s="54">
        <f t="shared" si="0"/>
        <v>-604737066</v>
      </c>
      <c r="K31" s="12"/>
      <c r="L31" s="51">
        <v>2.732180650217094E-3</v>
      </c>
      <c r="M31" s="12"/>
      <c r="N31" s="34">
        <v>0</v>
      </c>
      <c r="O31" s="12"/>
      <c r="P31" s="58">
        <v>-3855324803</v>
      </c>
      <c r="Q31" s="60"/>
      <c r="R31" s="12"/>
      <c r="S31" s="34">
        <v>10796567686</v>
      </c>
      <c r="T31" s="12"/>
      <c r="U31" s="54">
        <f t="shared" si="1"/>
        <v>6941242883</v>
      </c>
      <c r="V31" s="12"/>
      <c r="W31" s="51">
        <v>8.2544535503875013E-3</v>
      </c>
    </row>
    <row r="32" spans="1:23" ht="21.75" customHeight="1">
      <c r="A32" s="68" t="s">
        <v>25</v>
      </c>
      <c r="B32" s="68"/>
      <c r="C32" s="12"/>
      <c r="D32" s="35">
        <f>SUM(D9:D31)</f>
        <v>0</v>
      </c>
      <c r="E32" s="12"/>
      <c r="F32" s="35">
        <f>SUM(F9:F31)</f>
        <v>-221338609492</v>
      </c>
      <c r="G32" s="12"/>
      <c r="H32" s="35">
        <f>SUM(H9:H31)</f>
        <v>0</v>
      </c>
      <c r="I32" s="12"/>
      <c r="J32" s="35">
        <f>SUM(J9:J31)</f>
        <v>-221338609492</v>
      </c>
      <c r="K32" s="12"/>
      <c r="L32" s="17">
        <f>SUM(L9:L31)</f>
        <v>1.000197533977919</v>
      </c>
      <c r="M32" s="12"/>
      <c r="N32" s="35">
        <f>SUM(N9:N31)</f>
        <v>8024000000</v>
      </c>
      <c r="O32" s="12"/>
      <c r="P32" s="12"/>
      <c r="Q32" s="35">
        <f>SUM(P9:Q31)</f>
        <v>585586359354</v>
      </c>
      <c r="R32" s="12"/>
      <c r="S32" s="35">
        <f>SUM(S9:S31)</f>
        <v>247273063311</v>
      </c>
      <c r="T32" s="12"/>
      <c r="U32" s="35">
        <f>SUM(U9:U31)</f>
        <v>840883422665</v>
      </c>
      <c r="V32" s="12"/>
      <c r="W32" s="17">
        <f>SUM(W9:W31)</f>
        <v>0.99999999999999989</v>
      </c>
    </row>
  </sheetData>
  <mergeCells count="5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31:B31"/>
    <mergeCell ref="P31:Q31"/>
    <mergeCell ref="A32:B32"/>
    <mergeCell ref="A28:B28"/>
    <mergeCell ref="P28:Q28"/>
    <mergeCell ref="A29:B29"/>
    <mergeCell ref="P29:Q29"/>
    <mergeCell ref="A30:B30"/>
    <mergeCell ref="P30:Q30"/>
  </mergeCells>
  <pageMargins left="0.39" right="0.39" top="0.39" bottom="0.39" header="0" footer="0"/>
  <pageSetup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  <pageSetUpPr fitToPage="1"/>
  </sheetPr>
  <dimension ref="A1:J20"/>
  <sheetViews>
    <sheetView rightToLeft="1" view="pageBreakPreview" zoomScaleNormal="100" zoomScaleSheetLayoutView="100" workbookViewId="0">
      <selection activeCell="D13" sqref="D13:M22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21.75" customHeight="1">
      <c r="A2" s="66" t="s">
        <v>96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21.75" customHeight="1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14.45" customHeight="1"/>
    <row r="5" spans="1:10" ht="14.45" customHeight="1">
      <c r="A5" s="1" t="s">
        <v>69</v>
      </c>
      <c r="B5" s="67" t="s">
        <v>71</v>
      </c>
      <c r="C5" s="67"/>
      <c r="D5" s="67"/>
      <c r="E5" s="67"/>
      <c r="F5" s="67"/>
      <c r="G5" s="67"/>
      <c r="H5" s="67"/>
      <c r="I5" s="67"/>
      <c r="J5" s="67"/>
    </row>
    <row r="6" spans="1:10" ht="14.45" customHeight="1">
      <c r="D6" s="62" t="s">
        <v>48</v>
      </c>
      <c r="E6" s="62"/>
      <c r="F6" s="62"/>
      <c r="H6" s="62" t="s">
        <v>49</v>
      </c>
      <c r="I6" s="62"/>
      <c r="J6" s="62"/>
    </row>
    <row r="7" spans="1:10" ht="36.4" customHeight="1">
      <c r="A7" s="62" t="s">
        <v>72</v>
      </c>
      <c r="B7" s="62"/>
      <c r="D7" s="7" t="s">
        <v>73</v>
      </c>
      <c r="E7" s="3"/>
      <c r="F7" s="7" t="s">
        <v>74</v>
      </c>
      <c r="H7" s="7" t="s">
        <v>73</v>
      </c>
      <c r="I7" s="3"/>
      <c r="J7" s="7" t="s">
        <v>74</v>
      </c>
    </row>
    <row r="8" spans="1:10" ht="21.75" customHeight="1">
      <c r="A8" s="73" t="s">
        <v>33</v>
      </c>
      <c r="B8" s="73"/>
      <c r="D8" s="11">
        <v>2927364</v>
      </c>
      <c r="E8" s="12"/>
      <c r="F8" s="44">
        <v>6.1502883854194399E-4</v>
      </c>
      <c r="G8" s="12"/>
      <c r="H8" s="11">
        <v>645223077</v>
      </c>
      <c r="I8" s="12"/>
      <c r="J8" s="43">
        <v>0.13270632078004999</v>
      </c>
    </row>
    <row r="9" spans="1:10" ht="21.75" customHeight="1">
      <c r="A9" s="61" t="s">
        <v>25</v>
      </c>
      <c r="B9" s="61"/>
      <c r="D9" s="15">
        <v>2927364</v>
      </c>
      <c r="E9" s="12"/>
      <c r="F9" s="46">
        <v>6.1502883854194399E-4</v>
      </c>
      <c r="G9" s="12"/>
      <c r="H9" s="15">
        <v>645223077</v>
      </c>
      <c r="I9" s="12"/>
      <c r="J9" s="45">
        <v>0.13270632078004999</v>
      </c>
    </row>
    <row r="13" spans="1:10">
      <c r="D13" s="10"/>
      <c r="E13" s="10"/>
      <c r="F13" s="10"/>
      <c r="G13" s="10"/>
      <c r="H13" s="10"/>
    </row>
    <row r="14" spans="1:10">
      <c r="D14" s="10"/>
      <c r="E14" s="10"/>
      <c r="F14" s="10"/>
      <c r="G14" s="10"/>
      <c r="H14" s="10"/>
    </row>
    <row r="15" spans="1:10">
      <c r="D15" s="10"/>
      <c r="E15" s="10"/>
      <c r="F15" s="10"/>
      <c r="G15" s="10"/>
      <c r="H15" s="10"/>
    </row>
    <row r="16" spans="1:10">
      <c r="D16" s="10"/>
      <c r="E16" s="10"/>
      <c r="F16" s="10"/>
      <c r="G16" s="10"/>
      <c r="H16" s="10"/>
    </row>
    <row r="17" spans="4:8">
      <c r="D17" s="10"/>
      <c r="E17" s="10"/>
      <c r="F17" s="10"/>
      <c r="G17" s="10"/>
      <c r="H17" s="10"/>
    </row>
    <row r="20" spans="4:8">
      <c r="D20" s="41"/>
      <c r="E20" s="42"/>
      <c r="F20" s="42"/>
      <c r="G20" s="42"/>
      <c r="H20" s="42"/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  <pageSetUpPr fitToPage="1"/>
  </sheetPr>
  <dimension ref="A1:F10"/>
  <sheetViews>
    <sheetView rightToLeft="1" view="pageBreakPreview" zoomScale="130" zoomScaleNormal="100" zoomScaleSheetLayoutView="130" workbookViewId="0">
      <selection activeCell="K31" sqref="K3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66" t="s">
        <v>0</v>
      </c>
      <c r="B1" s="66"/>
      <c r="C1" s="66"/>
      <c r="D1" s="66"/>
      <c r="E1" s="66"/>
      <c r="F1" s="66"/>
    </row>
    <row r="2" spans="1:6" ht="21.75" customHeight="1">
      <c r="A2" s="66" t="s">
        <v>97</v>
      </c>
      <c r="B2" s="66"/>
      <c r="C2" s="66"/>
      <c r="D2" s="66"/>
      <c r="E2" s="66"/>
      <c r="F2" s="66"/>
    </row>
    <row r="3" spans="1:6" ht="21.75" customHeight="1">
      <c r="A3" s="66" t="s">
        <v>1</v>
      </c>
      <c r="B3" s="66"/>
      <c r="C3" s="66"/>
      <c r="D3" s="66"/>
      <c r="E3" s="66"/>
      <c r="F3" s="66"/>
    </row>
    <row r="4" spans="1:6" ht="14.45" customHeight="1"/>
    <row r="5" spans="1:6" ht="29.1" customHeight="1">
      <c r="A5" s="1" t="s">
        <v>70</v>
      </c>
      <c r="B5" s="67" t="s">
        <v>45</v>
      </c>
      <c r="C5" s="67"/>
      <c r="D5" s="67"/>
      <c r="E5" s="67"/>
      <c r="F5" s="67"/>
    </row>
    <row r="6" spans="1:6" ht="14.45" customHeight="1">
      <c r="D6" s="2" t="s">
        <v>48</v>
      </c>
      <c r="F6" s="2" t="s">
        <v>8</v>
      </c>
    </row>
    <row r="7" spans="1:6" ht="14.45" customHeight="1">
      <c r="A7" s="62" t="s">
        <v>45</v>
      </c>
      <c r="B7" s="62"/>
      <c r="D7" s="4" t="s">
        <v>30</v>
      </c>
      <c r="F7" s="4" t="s">
        <v>30</v>
      </c>
    </row>
    <row r="8" spans="1:6" ht="21.75" customHeight="1">
      <c r="A8" s="63" t="s">
        <v>45</v>
      </c>
      <c r="B8" s="63"/>
      <c r="C8" s="28"/>
      <c r="D8" s="11">
        <v>0</v>
      </c>
      <c r="E8" s="28"/>
      <c r="F8" s="11">
        <v>733717291</v>
      </c>
    </row>
    <row r="9" spans="1:6" ht="21.75" customHeight="1">
      <c r="A9" s="59" t="s">
        <v>75</v>
      </c>
      <c r="B9" s="59"/>
      <c r="C9" s="28"/>
      <c r="D9" s="14">
        <v>0</v>
      </c>
      <c r="E9" s="28"/>
      <c r="F9" s="37">
        <v>478016577</v>
      </c>
    </row>
    <row r="10" spans="1:6" ht="21.75" customHeight="1">
      <c r="A10" s="61" t="s">
        <v>25</v>
      </c>
      <c r="B10" s="61"/>
      <c r="C10" s="28"/>
      <c r="D10" s="15">
        <f>SUM(D8:D9)</f>
        <v>0</v>
      </c>
      <c r="E10" s="28"/>
      <c r="F10" s="15">
        <f>SUM(F8:F9)</f>
        <v>1211733868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39997558519241921"/>
    <pageSetUpPr fitToPage="1"/>
  </sheetPr>
  <dimension ref="A1:S9"/>
  <sheetViews>
    <sheetView rightToLeft="1" view="pageBreakPreview" topLeftCell="H1" zoomScale="115" zoomScaleNormal="100" zoomScaleSheetLayoutView="115" workbookViewId="0">
      <selection activeCell="O10" sqref="O10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19" ht="21.75" customHeight="1">
      <c r="A2" s="66" t="s">
        <v>97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19" ht="21.75" customHeight="1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14.45" customHeight="1"/>
    <row r="5" spans="1:19" ht="14.45" customHeight="1">
      <c r="A5" s="67" t="s">
        <v>51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</row>
    <row r="6" spans="1:19" ht="14.45" customHeight="1">
      <c r="A6" s="62" t="s">
        <v>26</v>
      </c>
      <c r="C6" s="62" t="s">
        <v>76</v>
      </c>
      <c r="D6" s="62"/>
      <c r="E6" s="62"/>
      <c r="F6" s="62"/>
      <c r="G6" s="62"/>
      <c r="I6" s="62" t="s">
        <v>48</v>
      </c>
      <c r="J6" s="62"/>
      <c r="K6" s="62"/>
      <c r="L6" s="62"/>
      <c r="M6" s="62"/>
      <c r="O6" s="62" t="s">
        <v>49</v>
      </c>
      <c r="P6" s="62"/>
      <c r="Q6" s="62"/>
      <c r="R6" s="62"/>
      <c r="S6" s="62"/>
    </row>
    <row r="7" spans="1:19" ht="38.25" customHeight="1">
      <c r="A7" s="62"/>
      <c r="C7" s="7" t="s">
        <v>77</v>
      </c>
      <c r="D7" s="3"/>
      <c r="E7" s="7" t="s">
        <v>78</v>
      </c>
      <c r="F7" s="3"/>
      <c r="G7" s="7" t="s">
        <v>79</v>
      </c>
      <c r="I7" s="7" t="s">
        <v>80</v>
      </c>
      <c r="J7" s="3"/>
      <c r="K7" s="7" t="s">
        <v>81</v>
      </c>
      <c r="L7" s="3"/>
      <c r="M7" s="7" t="s">
        <v>82</v>
      </c>
      <c r="O7" s="7" t="s">
        <v>80</v>
      </c>
      <c r="P7" s="3"/>
      <c r="Q7" s="7" t="s">
        <v>81</v>
      </c>
      <c r="R7" s="3"/>
      <c r="S7" s="7" t="s">
        <v>82</v>
      </c>
    </row>
    <row r="8" spans="1:19" ht="21.75" customHeight="1">
      <c r="A8" s="30" t="s">
        <v>21</v>
      </c>
      <c r="B8" s="28"/>
      <c r="C8" s="30" t="s">
        <v>83</v>
      </c>
      <c r="D8" s="28"/>
      <c r="E8" s="31">
        <v>3400000</v>
      </c>
      <c r="F8" s="28"/>
      <c r="G8" s="31">
        <v>2360</v>
      </c>
      <c r="H8" s="28"/>
      <c r="I8" s="31">
        <v>0</v>
      </c>
      <c r="J8" s="28"/>
      <c r="K8" s="31">
        <v>0</v>
      </c>
      <c r="L8" s="28"/>
      <c r="M8" s="31">
        <v>0</v>
      </c>
      <c r="N8" s="28"/>
      <c r="O8" s="31">
        <v>8024000000</v>
      </c>
      <c r="P8" s="28"/>
      <c r="Q8" s="31">
        <v>0</v>
      </c>
      <c r="R8" s="28"/>
      <c r="S8" s="31">
        <v>8024000000</v>
      </c>
    </row>
    <row r="9" spans="1:19" ht="21.75" customHeight="1">
      <c r="A9" s="5" t="s">
        <v>25</v>
      </c>
      <c r="B9" s="28"/>
      <c r="C9" s="15"/>
      <c r="D9" s="28"/>
      <c r="E9" s="15"/>
      <c r="F9" s="28"/>
      <c r="G9" s="15"/>
      <c r="H9" s="28"/>
      <c r="I9" s="15">
        <v>0</v>
      </c>
      <c r="J9" s="28"/>
      <c r="K9" s="15">
        <v>0</v>
      </c>
      <c r="L9" s="28"/>
      <c r="M9" s="15">
        <v>0</v>
      </c>
      <c r="N9" s="28"/>
      <c r="O9" s="15">
        <f>SUM(O8)</f>
        <v>8024000000</v>
      </c>
      <c r="P9" s="28"/>
      <c r="Q9" s="15">
        <v>0</v>
      </c>
      <c r="R9" s="28"/>
      <c r="S9" s="15">
        <f>SUM(S8)</f>
        <v>8024000000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39997558519241921"/>
    <pageSetUpPr fitToPage="1"/>
  </sheetPr>
  <dimension ref="A1:M11"/>
  <sheetViews>
    <sheetView rightToLeft="1" view="pageBreakPreview" zoomScale="85" zoomScaleNormal="85" zoomScaleSheetLayoutView="85" workbookViewId="0">
      <selection activeCell="A16" sqref="A16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21.75" customHeight="1">
      <c r="A2" s="66" t="s">
        <v>97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21.75" customHeight="1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4.45" customHeight="1"/>
    <row r="5" spans="1:13" ht="14.45" customHeight="1">
      <c r="A5" s="67" t="s">
        <v>86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 ht="14.45" customHeight="1">
      <c r="A6" s="62" t="s">
        <v>36</v>
      </c>
      <c r="C6" s="62" t="s">
        <v>48</v>
      </c>
      <c r="D6" s="62"/>
      <c r="E6" s="62"/>
      <c r="F6" s="62"/>
      <c r="G6" s="62"/>
      <c r="I6" s="62" t="s">
        <v>49</v>
      </c>
      <c r="J6" s="62"/>
      <c r="K6" s="62"/>
      <c r="L6" s="62"/>
      <c r="M6" s="62"/>
    </row>
    <row r="7" spans="1:13" ht="37.5" customHeight="1">
      <c r="A7" s="62"/>
      <c r="C7" s="7" t="s">
        <v>84</v>
      </c>
      <c r="D7" s="3"/>
      <c r="E7" s="7" t="s">
        <v>81</v>
      </c>
      <c r="F7" s="3"/>
      <c r="G7" s="7" t="s">
        <v>85</v>
      </c>
      <c r="I7" s="7" t="s">
        <v>84</v>
      </c>
      <c r="J7" s="3"/>
      <c r="K7" s="7" t="s">
        <v>81</v>
      </c>
      <c r="L7" s="3"/>
      <c r="M7" s="7" t="s">
        <v>85</v>
      </c>
    </row>
    <row r="8" spans="1:13" ht="21.75" customHeight="1">
      <c r="A8" s="21" t="s">
        <v>100</v>
      </c>
      <c r="C8" s="11">
        <v>217420</v>
      </c>
      <c r="D8" s="12"/>
      <c r="E8" s="11">
        <v>0</v>
      </c>
      <c r="F8" s="12"/>
      <c r="G8" s="11">
        <f>C8-E8</f>
        <v>217420</v>
      </c>
      <c r="H8" s="12"/>
      <c r="I8" s="11">
        <v>612137</v>
      </c>
      <c r="J8" s="12"/>
      <c r="K8" s="11">
        <v>0</v>
      </c>
      <c r="L8" s="12"/>
      <c r="M8" s="11">
        <f>I8-K8</f>
        <v>612137</v>
      </c>
    </row>
    <row r="9" spans="1:13" ht="21.75" customHeight="1">
      <c r="A9" s="22" t="s">
        <v>101</v>
      </c>
      <c r="C9" s="13">
        <v>75101</v>
      </c>
      <c r="D9" s="12"/>
      <c r="E9" s="13">
        <v>0</v>
      </c>
      <c r="F9" s="12"/>
      <c r="G9" s="54">
        <f t="shared" ref="G9:G10" si="0">C9-E9</f>
        <v>75101</v>
      </c>
      <c r="H9" s="12"/>
      <c r="I9" s="13">
        <v>1054240</v>
      </c>
      <c r="J9" s="12"/>
      <c r="K9" s="13">
        <v>0</v>
      </c>
      <c r="L9" s="12"/>
      <c r="M9" s="54">
        <f t="shared" ref="M9:M10" si="1">I9-K9</f>
        <v>1054240</v>
      </c>
    </row>
    <row r="10" spans="1:13" ht="21.75" customHeight="1">
      <c r="A10" s="23" t="s">
        <v>102</v>
      </c>
      <c r="C10" s="14">
        <v>2634843</v>
      </c>
      <c r="D10" s="12"/>
      <c r="E10" s="14">
        <v>0</v>
      </c>
      <c r="F10" s="12"/>
      <c r="G10" s="54">
        <f t="shared" si="0"/>
        <v>2634843</v>
      </c>
      <c r="H10" s="12"/>
      <c r="I10" s="14">
        <v>643556700</v>
      </c>
      <c r="J10" s="12"/>
      <c r="K10" s="14">
        <v>0</v>
      </c>
      <c r="L10" s="12"/>
      <c r="M10" s="54">
        <f t="shared" si="1"/>
        <v>643556700</v>
      </c>
    </row>
    <row r="11" spans="1:13" ht="21.75" customHeight="1">
      <c r="A11" s="5" t="s">
        <v>25</v>
      </c>
      <c r="C11" s="15">
        <f>SUM(C8:C10)</f>
        <v>2927364</v>
      </c>
      <c r="D11" s="12"/>
      <c r="E11" s="15">
        <v>0</v>
      </c>
      <c r="F11" s="12"/>
      <c r="G11" s="15">
        <f>SUM(G8:G10)</f>
        <v>2927364</v>
      </c>
      <c r="H11" s="12"/>
      <c r="I11" s="15">
        <f>SUM(I8:I10)</f>
        <v>645223077</v>
      </c>
      <c r="J11" s="12"/>
      <c r="K11" s="15">
        <v>0</v>
      </c>
      <c r="L11" s="12"/>
      <c r="M11" s="15">
        <f>SUM(M8:M10)</f>
        <v>645223077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0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Ms. F Ghanei</dc:creator>
  <dc:description/>
  <cp:lastModifiedBy>Faeze Ghanei Arani</cp:lastModifiedBy>
  <dcterms:created xsi:type="dcterms:W3CDTF">2026-03-25T07:11:43Z</dcterms:created>
  <dcterms:modified xsi:type="dcterms:W3CDTF">2026-03-28T09:55:55Z</dcterms:modified>
</cp:coreProperties>
</file>