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D338311A-E0A9-4948-9697-3C0BAC2F9D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" sheetId="22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3">درآمد!$A$1:$K$11</definedName>
    <definedName name="_xlnm.Print_Area" localSheetId="5">'درآمد سپرده بانکی'!$A$1:$K$9</definedName>
    <definedName name="_xlnm.Print_Area" localSheetId="4">'درآمد سرمایه گذاری در سهام'!$A$1:$X$32</definedName>
    <definedName name="_xlnm.Print_Area" localSheetId="7">'درآمد سود سهام'!$A$1:$T$9</definedName>
    <definedName name="_xlnm.Print_Area" localSheetId="10">'درآمد ناشی از تغییر قیمت اوراق'!$A$1:$S$15</definedName>
    <definedName name="_xlnm.Print_Area" localSheetId="9">'درآمد ناشی از فروش'!$A$1:$S$31</definedName>
    <definedName name="_xlnm.Print_Area" localSheetId="6">'سایر درآمدها'!$A$1:$G$10</definedName>
    <definedName name="_xlnm.Print_Area" localSheetId="2">سپرده!$A$1:$M$10</definedName>
    <definedName name="_xlnm.Print_Area" localSheetId="1">سهام!$A$1:$AC$16</definedName>
    <definedName name="_xlnm.Print_Area" localSheetId="8">'سود سپرده بانکی'!$A$1:$N$11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2" i="9" l="1"/>
  <c r="H10" i="8"/>
  <c r="H9" i="8"/>
  <c r="H8" i="8"/>
  <c r="J10" i="7"/>
  <c r="L10" i="7"/>
  <c r="L9" i="7"/>
  <c r="AB15" i="2"/>
  <c r="AB14" i="2"/>
  <c r="AB13" i="2"/>
  <c r="AB12" i="2"/>
  <c r="AB11" i="2"/>
  <c r="AB10" i="2"/>
  <c r="AB9" i="2"/>
  <c r="J10" i="9" l="1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9" i="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8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8" i="19"/>
  <c r="Q15" i="21"/>
  <c r="Q9" i="21"/>
  <c r="Q10" i="21"/>
  <c r="Q11" i="21"/>
  <c r="Q12" i="21"/>
  <c r="Q13" i="21"/>
  <c r="Q14" i="21"/>
  <c r="Q8" i="21"/>
  <c r="I15" i="21"/>
  <c r="I9" i="21"/>
  <c r="I10" i="21"/>
  <c r="I11" i="21"/>
  <c r="I12" i="21"/>
  <c r="I13" i="21"/>
  <c r="I14" i="21"/>
  <c r="I8" i="21"/>
  <c r="O15" i="21" l="1"/>
  <c r="M15" i="21"/>
  <c r="G15" i="21"/>
  <c r="E15" i="21"/>
  <c r="Q31" i="19"/>
  <c r="O31" i="19"/>
  <c r="M31" i="19"/>
  <c r="I31" i="19"/>
  <c r="G31" i="19"/>
  <c r="E31" i="19"/>
  <c r="U32" i="9"/>
  <c r="V32" i="9" s="1"/>
  <c r="S32" i="9"/>
  <c r="Q32" i="9"/>
  <c r="H32" i="9"/>
  <c r="F32" i="9"/>
  <c r="D32" i="9"/>
  <c r="N32" i="9"/>
  <c r="J32" i="9"/>
  <c r="F8" i="8"/>
  <c r="F11" i="8" s="1"/>
  <c r="AB16" i="2"/>
  <c r="Z16" i="2"/>
  <c r="X16" i="2"/>
  <c r="J16" i="2"/>
  <c r="H16" i="2"/>
  <c r="J11" i="8"/>
  <c r="H11" i="8"/>
  <c r="F10" i="8"/>
  <c r="F9" i="8"/>
  <c r="I11" i="18"/>
  <c r="M11" i="18"/>
  <c r="M9" i="18"/>
  <c r="M10" i="18"/>
  <c r="M8" i="18"/>
  <c r="G11" i="18"/>
  <c r="C11" i="18"/>
  <c r="G9" i="18"/>
  <c r="G10" i="18"/>
  <c r="G8" i="18"/>
  <c r="O9" i="15"/>
  <c r="Q9" i="15"/>
  <c r="S9" i="15"/>
  <c r="S8" i="15"/>
  <c r="F10" i="14"/>
  <c r="D10" i="14"/>
  <c r="J9" i="13"/>
  <c r="F9" i="13"/>
  <c r="H9" i="13"/>
  <c r="D9" i="13"/>
  <c r="F10" i="7"/>
  <c r="D10" i="7"/>
  <c r="J9" i="7"/>
</calcChain>
</file>

<file path=xl/sharedStrings.xml><?xml version="1.0" encoding="utf-8"?>
<sst xmlns="http://schemas.openxmlformats.org/spreadsheetml/2006/main" count="239" uniqueCount="101">
  <si>
    <t>صندوق سرمایه گذاری بخشی صنایع معیار</t>
  </si>
  <si>
    <t>صورت وضعیت پرتفوی</t>
  </si>
  <si>
    <t>برای ماه منتهی به 1404/11/30</t>
  </si>
  <si>
    <t>-1</t>
  </si>
  <si>
    <t>سرمایه گذاری ها</t>
  </si>
  <si>
    <t>-1-1</t>
  </si>
  <si>
    <t>سرمایه گذاری در سهام و حق تقدم سهام</t>
  </si>
  <si>
    <t>1404/10/30</t>
  </si>
  <si>
    <t>تغییرات طی دوره</t>
  </si>
  <si>
    <t>1404/11/30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</si>
  <si>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</si>
  <si>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</si>
  <si>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</si>
  <si>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</si>
  <si>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</si>
  <si>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</si>
  <si>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</si>
  <si>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</si>
  <si>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</si>
  <si>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خودرو</t>
  </si>
  <si>
    <t>تولیدی کوچین</t>
  </si>
  <si>
    <t>زامیاد</t>
  </si>
  <si>
    <t>سیمان‌ شرق‌</t>
  </si>
  <si>
    <t>نیان باتری خاوران</t>
  </si>
  <si>
    <t>کشت وصنعت و دامپروری پگاه فارس</t>
  </si>
  <si>
    <t>کیمیا کالای رازی</t>
  </si>
  <si>
    <t>جمع</t>
  </si>
  <si>
    <t>نام سهام</t>
  </si>
  <si>
    <t>-2-1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</si>
  <si>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</si>
  <si>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</si>
  <si>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</si>
  <si>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</si>
  <si>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</si>
  <si>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</si>
  <si>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</si>
  <si>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</si>
  <si>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</si>
  <si>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</si>
  <si>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</si>
  <si>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</si>
  <si>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</si>
  <si>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</si>
  <si>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</si>
  <si>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</si>
  <si>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</si>
  <si>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</si>
  <si>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</si>
  <si>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</si>
  <si>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</si>
  <si>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</si>
  <si>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</si>
  <si>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</si>
  <si>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</si>
  <si>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</si>
  <si>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 رنا(هلدینگ‌</t>
  </si>
  <si>
    <t>توسعه معادن وص.معدنی خاورمیانه</t>
  </si>
  <si>
    <t>پتروشیمی نوری</t>
  </si>
  <si>
    <t>شمش طلا GoldBar</t>
  </si>
  <si>
    <t>پالایش نفت اصفهان</t>
  </si>
  <si>
    <t>ملی‌ صنایع‌ مس‌ ایران‌</t>
  </si>
  <si>
    <t>پتروشیمی بوعلی سینا</t>
  </si>
  <si>
    <t>سرمایه‌گذاری‌ سایپا</t>
  </si>
  <si>
    <t>پویا زرکان آق دره</t>
  </si>
  <si>
    <t>بانک‌اقتصادنوین‌</t>
  </si>
  <si>
    <t>بانک ملت</t>
  </si>
  <si>
    <t>گروه‌بهمن‌</t>
  </si>
  <si>
    <t>گسترش‌سرمایه‌گذاری‌ایران‌خودرو</t>
  </si>
  <si>
    <t>پالایش نفت تهران</t>
  </si>
  <si>
    <t>سایپا</t>
  </si>
  <si>
    <t>پالایش نفت بندرعباس</t>
  </si>
  <si>
    <t>-2-2</t>
  </si>
  <si>
    <t>-3-2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</si>
  <si>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</si>
  <si>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</si>
  <si>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</si>
  <si>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</si>
  <si>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</si>
  <si>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</si>
  <si>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</si>
  <si>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</si>
  <si>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</si>
  <si>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</si>
  <si>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</si>
  <si>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</si>
  <si>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1404/09/15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</si>
  <si>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</si>
  <si>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</si>
  <si>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</si>
  <si>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</si>
  <si>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</si>
  <si>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</si>
  <si>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</si>
  <si>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</si>
  <si>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</si>
  <si>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صورت وضعیت پورتفوی</t>
  </si>
  <si>
    <t>سپرده بانکی</t>
  </si>
  <si>
    <t xml:space="preserve">موسسه اعتباری ملل </t>
  </si>
  <si>
    <t xml:space="preserve"> بانک خاورمیانه </t>
  </si>
  <si>
    <t xml:space="preserve"> بانک گردشگری</t>
  </si>
  <si>
    <t xml:space="preserve">شمش طلا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</si>
</sst>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1"/>
      <name val="B Nazanin"/>
      <charset val="178"/>
    </font>
    <font>
      <b/>
      <sz val="16"/>
      <color rgb="FF000000"/>
      <name val="B Nazanin"/>
      <charset val="178"/>
    </font>
    <font>
      <sz val="10"/>
      <color rgb="FF8E8E93"/>
      <name val="IRANSans"/>
    </font>
    <font>
      <b/>
      <sz val="10"/>
      <color theme="0" tint="-0.34998626667073579"/>
      <name val="IRAN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76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0" xfId="1" applyFont="1"/>
    <xf numFmtId="0" fontId="7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0" fillId="0" borderId="0" xfId="0" applyNumberFormat="1" applyAlignment="1">
      <alignment horizontal="center" vertical="center"/>
    </xf>
    <xf numFmtId="3" fontId="8" fillId="0" borderId="0" xfId="0" applyNumberFormat="1" applyFont="1" applyAlignment="1">
      <alignment horizontal="left"/>
    </xf>
    <xf numFmtId="3" fontId="0" fillId="0" borderId="0" xfId="0" applyNumberFormat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9" fontId="4" fillId="0" borderId="5" xfId="0" applyNumberFormat="1" applyFont="1" applyFill="1" applyBorder="1" applyAlignment="1">
      <alignment horizontal="center" vertical="center"/>
    </xf>
    <xf numFmtId="3" fontId="9" fillId="2" borderId="0" xfId="0" applyNumberFormat="1" applyFont="1" applyFill="1" applyAlignment="1">
      <alignment horizontal="left"/>
    </xf>
    <xf numFmtId="10" fontId="4" fillId="0" borderId="2" xfId="0" applyNumberFormat="1" applyFont="1" applyFill="1" applyBorder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Alignment="1">
      <alignment horizontal="center" vertical="center"/>
    </xf>
    <xf numFmtId="9" fontId="4" fillId="0" borderId="4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0" fontId="0" fillId="0" borderId="2" xfId="0" applyFill="1" applyBorder="1" applyAlignment="1">
      <alignment horizontal="center" vertical="center"/>
    </xf>
  </cellXfs>
  <cellStyles count="2">
    <cellStyle name="Normal" xfId="0" builtinId="0"/>
    <cellStyle name="Normal 2" xfId="1" xr:uid="{ADD78B2A-0395-499F-85BD-C87E3D01E9E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28576</xdr:rowOff>
    </xdr:from>
    <xdr:ext cx="3611641" cy="4817451"/>
    <xdr:pic>
      <xdr:nvPicPr>
        <xdr:cNvPr id="2" name="Picture 1">
          <a:extLst>
            <a:ext uri="{FF2B5EF4-FFF2-40B4-BE49-F238E27FC236}">
              <a16:creationId xmlns:a16="http://schemas.microsoft.com/office/drawing/2014/main" id="{6388E70D-2650-4586-8B31-F4FCD80EB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74758" y="28576"/>
          <a:ext cx="3611641" cy="4817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F58F-3486-4A79-A9BF-F670013B8311}">
  <dimension ref="A21:Y25"/>
  <sheetViews>
    <sheetView showGridLines="0" rightToLeft="1" tabSelected="1" view="pageBreakPreview" zoomScaleNormal="100" zoomScaleSheetLayoutView="100" workbookViewId="0">
      <selection activeCell="J15" sqref="J15"/>
    </sheetView>
  </sheetViews>
  <sheetFormatPr defaultRowHeight="18"/>
  <cols>
    <col min="1" max="16384" width="9.140625" style="11"/>
  </cols>
  <sheetData>
    <row r="21" spans="1:25" ht="21.75" customHeight="1"/>
    <row r="23" spans="1:25" ht="26.25">
      <c r="A23" s="55" t="s">
        <v>0</v>
      </c>
      <c r="B23" s="55"/>
      <c r="C23" s="55"/>
      <c r="D23" s="55"/>
      <c r="E23" s="55"/>
      <c r="F23" s="55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26.25">
      <c r="A24" s="55" t="s">
        <v>95</v>
      </c>
      <c r="B24" s="55"/>
      <c r="C24" s="55"/>
      <c r="D24" s="55"/>
      <c r="E24" s="55"/>
      <c r="F24" s="55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ht="26.25">
      <c r="A25" s="55" t="s">
        <v>2</v>
      </c>
      <c r="B25" s="55"/>
      <c r="C25" s="55"/>
      <c r="D25" s="55"/>
      <c r="E25" s="55"/>
      <c r="F25" s="55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</sheetData>
  <mergeCells count="3">
    <mergeCell ref="A23:F23"/>
    <mergeCell ref="A24:F24"/>
    <mergeCell ref="A25:F2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1"/>
  <sheetViews>
    <sheetView rightToLeft="1" view="pageBreakPreview" zoomScale="60" zoomScaleNormal="100" workbookViewId="0">
      <selection activeCell="O47" sqref="O47"/>
    </sheetView>
  </sheetViews>
  <sheetFormatPr defaultRowHeight="12.75"/>
  <cols>
    <col min="1" max="1" width="27.28515625" bestFit="1" customWidth="1"/>
    <col min="2" max="2" width="1.28515625" customWidth="1"/>
    <col min="3" max="3" width="5.42578125" bestFit="1" customWidth="1"/>
    <col min="4" max="4" width="1.28515625" customWidth="1"/>
    <col min="5" max="5" width="15.42578125" bestFit="1" customWidth="1"/>
    <col min="6" max="6" width="1.28515625" customWidth="1"/>
    <col min="7" max="7" width="11.140625" bestFit="1" customWidth="1"/>
    <col min="8" max="8" width="1.28515625" customWidth="1"/>
    <col min="9" max="9" width="21.85546875" bestFit="1" customWidth="1"/>
    <col min="10" max="10" width="1.28515625" customWidth="1"/>
    <col min="11" max="11" width="12.140625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8" ht="21.75" customHeight="1">
      <c r="A2" s="56" t="s">
        <v>34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8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18" ht="14.45" customHeight="1"/>
    <row r="5" spans="1:18" ht="14.45" customHeight="1">
      <c r="A5" s="57" t="s">
        <v>89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ht="14.45" customHeight="1">
      <c r="A6" s="58" t="s">
        <v>37</v>
      </c>
      <c r="C6" s="58" t="s">
        <v>49</v>
      </c>
      <c r="D6" s="58"/>
      <c r="E6" s="58"/>
      <c r="F6" s="58"/>
      <c r="G6" s="58"/>
      <c r="H6" s="58"/>
      <c r="I6" s="58"/>
      <c r="K6" s="58" t="s">
        <v>50</v>
      </c>
      <c r="L6" s="58"/>
      <c r="M6" s="58"/>
      <c r="N6" s="58"/>
      <c r="O6" s="58"/>
      <c r="P6" s="58"/>
      <c r="Q6" s="58"/>
      <c r="R6" s="58"/>
    </row>
    <row r="7" spans="1:18" ht="39.75" customHeight="1">
      <c r="A7" s="58"/>
      <c r="C7" s="9" t="s">
        <v>13</v>
      </c>
      <c r="D7" s="3"/>
      <c r="E7" s="9" t="s">
        <v>90</v>
      </c>
      <c r="F7" s="3"/>
      <c r="G7" s="9" t="s">
        <v>91</v>
      </c>
      <c r="H7" s="3"/>
      <c r="I7" s="9" t="s">
        <v>92</v>
      </c>
      <c r="K7" s="9" t="s">
        <v>13</v>
      </c>
      <c r="L7" s="3"/>
      <c r="M7" s="9" t="s">
        <v>90</v>
      </c>
      <c r="N7" s="3"/>
      <c r="O7" s="9" t="s">
        <v>91</v>
      </c>
      <c r="P7" s="3"/>
      <c r="Q7" s="69" t="s">
        <v>92</v>
      </c>
      <c r="R7" s="69"/>
    </row>
    <row r="8" spans="1:18" ht="21.75" customHeight="1">
      <c r="A8" s="20" t="s">
        <v>55</v>
      </c>
      <c r="C8" s="15">
        <v>0</v>
      </c>
      <c r="D8" s="13"/>
      <c r="E8" s="15">
        <v>0</v>
      </c>
      <c r="F8" s="13"/>
      <c r="G8" s="15">
        <v>0</v>
      </c>
      <c r="H8" s="13"/>
      <c r="I8" s="15">
        <f>E8-G8</f>
        <v>0</v>
      </c>
      <c r="J8" s="13"/>
      <c r="K8" s="15">
        <v>15092196</v>
      </c>
      <c r="L8" s="13"/>
      <c r="M8" s="15">
        <v>82020738366</v>
      </c>
      <c r="N8" s="13"/>
      <c r="O8" s="15">
        <v>71978581128</v>
      </c>
      <c r="P8" s="13"/>
      <c r="Q8" s="61">
        <f>M8-O8</f>
        <v>10042157238</v>
      </c>
      <c r="R8" s="61"/>
    </row>
    <row r="9" spans="1:18" ht="21.75" customHeight="1">
      <c r="A9" s="21" t="s">
        <v>56</v>
      </c>
      <c r="C9" s="16">
        <v>0</v>
      </c>
      <c r="D9" s="13"/>
      <c r="E9" s="16">
        <v>0</v>
      </c>
      <c r="F9" s="13"/>
      <c r="G9" s="16">
        <v>0</v>
      </c>
      <c r="H9" s="13"/>
      <c r="I9" s="31">
        <f t="shared" ref="I9:I30" si="0">E9-G9</f>
        <v>0</v>
      </c>
      <c r="J9" s="13"/>
      <c r="K9" s="16">
        <v>23689630</v>
      </c>
      <c r="L9" s="13"/>
      <c r="M9" s="16">
        <v>126788177326</v>
      </c>
      <c r="N9" s="13"/>
      <c r="O9" s="16">
        <v>109004973976</v>
      </c>
      <c r="P9" s="13"/>
      <c r="Q9" s="70">
        <f t="shared" ref="Q9:Q30" si="1">M9-O9</f>
        <v>17783203350</v>
      </c>
      <c r="R9" s="70"/>
    </row>
    <row r="10" spans="1:18" ht="21.75" customHeight="1">
      <c r="A10" s="21" t="s">
        <v>57</v>
      </c>
      <c r="C10" s="16">
        <v>0</v>
      </c>
      <c r="D10" s="13"/>
      <c r="E10" s="16">
        <v>0</v>
      </c>
      <c r="F10" s="13"/>
      <c r="G10" s="16">
        <v>0</v>
      </c>
      <c r="H10" s="13"/>
      <c r="I10" s="31">
        <f t="shared" si="0"/>
        <v>0</v>
      </c>
      <c r="J10" s="13"/>
      <c r="K10" s="16">
        <v>470000</v>
      </c>
      <c r="L10" s="13"/>
      <c r="M10" s="16">
        <v>20230444247</v>
      </c>
      <c r="N10" s="13"/>
      <c r="O10" s="16">
        <v>18791222046</v>
      </c>
      <c r="P10" s="13"/>
      <c r="Q10" s="70">
        <f t="shared" si="1"/>
        <v>1439222201</v>
      </c>
      <c r="R10" s="70"/>
    </row>
    <row r="11" spans="1:18" ht="21.75" customHeight="1">
      <c r="A11" s="21" t="s">
        <v>25</v>
      </c>
      <c r="C11" s="16">
        <v>0</v>
      </c>
      <c r="D11" s="13"/>
      <c r="E11" s="16">
        <v>0</v>
      </c>
      <c r="F11" s="13"/>
      <c r="G11" s="16">
        <v>0</v>
      </c>
      <c r="H11" s="13"/>
      <c r="I11" s="31">
        <f t="shared" si="0"/>
        <v>0</v>
      </c>
      <c r="J11" s="13"/>
      <c r="K11" s="16">
        <v>58750</v>
      </c>
      <c r="L11" s="13"/>
      <c r="M11" s="16">
        <v>2217430399</v>
      </c>
      <c r="N11" s="13"/>
      <c r="O11" s="16">
        <v>1608763602</v>
      </c>
      <c r="P11" s="13"/>
      <c r="Q11" s="70">
        <f t="shared" si="1"/>
        <v>608666797</v>
      </c>
      <c r="R11" s="70"/>
    </row>
    <row r="12" spans="1:18" ht="21.75" customHeight="1">
      <c r="A12" s="21" t="s">
        <v>20</v>
      </c>
      <c r="C12" s="16">
        <v>0</v>
      </c>
      <c r="D12" s="13"/>
      <c r="E12" s="16">
        <v>0</v>
      </c>
      <c r="F12" s="13"/>
      <c r="G12" s="16">
        <v>0</v>
      </c>
      <c r="H12" s="13"/>
      <c r="I12" s="31">
        <f t="shared" si="0"/>
        <v>0</v>
      </c>
      <c r="J12" s="13"/>
      <c r="K12" s="16">
        <v>375000</v>
      </c>
      <c r="L12" s="13"/>
      <c r="M12" s="16">
        <v>10623490799</v>
      </c>
      <c r="N12" s="13"/>
      <c r="O12" s="16">
        <v>6693024692</v>
      </c>
      <c r="P12" s="13"/>
      <c r="Q12" s="70">
        <f t="shared" si="1"/>
        <v>3930466107</v>
      </c>
      <c r="R12" s="70"/>
    </row>
    <row r="13" spans="1:18" ht="21.75" customHeight="1">
      <c r="A13" s="21" t="s">
        <v>100</v>
      </c>
      <c r="C13" s="16">
        <v>0</v>
      </c>
      <c r="D13" s="13"/>
      <c r="E13" s="16">
        <v>0</v>
      </c>
      <c r="F13" s="13"/>
      <c r="G13" s="16">
        <v>0</v>
      </c>
      <c r="H13" s="13"/>
      <c r="I13" s="31">
        <f t="shared" si="0"/>
        <v>0</v>
      </c>
      <c r="J13" s="13"/>
      <c r="K13" s="16">
        <v>5907</v>
      </c>
      <c r="L13" s="13"/>
      <c r="M13" s="16">
        <v>84253665574</v>
      </c>
      <c r="N13" s="13"/>
      <c r="O13" s="16">
        <v>77661666232</v>
      </c>
      <c r="P13" s="13"/>
      <c r="Q13" s="70">
        <f t="shared" si="1"/>
        <v>6591999342</v>
      </c>
      <c r="R13" s="70"/>
    </row>
    <row r="14" spans="1:18" ht="21.75" customHeight="1">
      <c r="A14" s="21" t="s">
        <v>59</v>
      </c>
      <c r="C14" s="16">
        <v>0</v>
      </c>
      <c r="D14" s="13"/>
      <c r="E14" s="16">
        <v>0</v>
      </c>
      <c r="F14" s="13"/>
      <c r="G14" s="16">
        <v>0</v>
      </c>
      <c r="H14" s="13"/>
      <c r="I14" s="31">
        <f t="shared" si="0"/>
        <v>0</v>
      </c>
      <c r="J14" s="13"/>
      <c r="K14" s="16">
        <v>22691766</v>
      </c>
      <c r="L14" s="13"/>
      <c r="M14" s="16">
        <v>106072751496</v>
      </c>
      <c r="N14" s="13"/>
      <c r="O14" s="16">
        <v>89177171381</v>
      </c>
      <c r="P14" s="13"/>
      <c r="Q14" s="70">
        <f t="shared" si="1"/>
        <v>16895580115</v>
      </c>
      <c r="R14" s="70"/>
    </row>
    <row r="15" spans="1:18" ht="21.75" customHeight="1">
      <c r="A15" s="21" t="s">
        <v>23</v>
      </c>
      <c r="C15" s="16">
        <v>0</v>
      </c>
      <c r="D15" s="13"/>
      <c r="E15" s="16">
        <v>0</v>
      </c>
      <c r="F15" s="13"/>
      <c r="G15" s="16">
        <v>0</v>
      </c>
      <c r="H15" s="13"/>
      <c r="I15" s="31">
        <f t="shared" si="0"/>
        <v>0</v>
      </c>
      <c r="J15" s="13"/>
      <c r="K15" s="16">
        <v>257500</v>
      </c>
      <c r="L15" s="13"/>
      <c r="M15" s="16">
        <v>5545278128</v>
      </c>
      <c r="N15" s="13"/>
      <c r="O15" s="16">
        <v>4199053020</v>
      </c>
      <c r="P15" s="13"/>
      <c r="Q15" s="70">
        <f t="shared" si="1"/>
        <v>1346225108</v>
      </c>
      <c r="R15" s="70"/>
    </row>
    <row r="16" spans="1:18" ht="21.75" customHeight="1">
      <c r="A16" s="21" t="s">
        <v>60</v>
      </c>
      <c r="C16" s="16">
        <v>0</v>
      </c>
      <c r="D16" s="13"/>
      <c r="E16" s="16">
        <v>0</v>
      </c>
      <c r="F16" s="13"/>
      <c r="G16" s="16">
        <v>0</v>
      </c>
      <c r="H16" s="13"/>
      <c r="I16" s="31">
        <f t="shared" si="0"/>
        <v>0</v>
      </c>
      <c r="J16" s="13"/>
      <c r="K16" s="16">
        <v>200000</v>
      </c>
      <c r="L16" s="13"/>
      <c r="M16" s="16">
        <v>1546741809</v>
      </c>
      <c r="N16" s="13"/>
      <c r="O16" s="16">
        <v>1559445819</v>
      </c>
      <c r="P16" s="13"/>
      <c r="Q16" s="70">
        <f t="shared" si="1"/>
        <v>-12704010</v>
      </c>
      <c r="R16" s="70"/>
    </row>
    <row r="17" spans="1:18" ht="21.75" customHeight="1">
      <c r="A17" s="21" t="s">
        <v>61</v>
      </c>
      <c r="C17" s="16">
        <v>0</v>
      </c>
      <c r="D17" s="13"/>
      <c r="E17" s="16">
        <v>0</v>
      </c>
      <c r="F17" s="13"/>
      <c r="G17" s="16">
        <v>0</v>
      </c>
      <c r="H17" s="13"/>
      <c r="I17" s="31">
        <f t="shared" si="0"/>
        <v>0</v>
      </c>
      <c r="J17" s="13"/>
      <c r="K17" s="16">
        <v>650000</v>
      </c>
      <c r="L17" s="13"/>
      <c r="M17" s="16">
        <v>37654247283</v>
      </c>
      <c r="N17" s="13"/>
      <c r="O17" s="16">
        <v>32040227432</v>
      </c>
      <c r="P17" s="13"/>
      <c r="Q17" s="70">
        <f t="shared" si="1"/>
        <v>5614019851</v>
      </c>
      <c r="R17" s="70"/>
    </row>
    <row r="18" spans="1:18" ht="21.75" customHeight="1">
      <c r="A18" s="21" t="s">
        <v>62</v>
      </c>
      <c r="C18" s="16">
        <v>0</v>
      </c>
      <c r="D18" s="13"/>
      <c r="E18" s="16">
        <v>0</v>
      </c>
      <c r="F18" s="13"/>
      <c r="G18" s="16">
        <v>0</v>
      </c>
      <c r="H18" s="13"/>
      <c r="I18" s="31">
        <f t="shared" si="0"/>
        <v>0</v>
      </c>
      <c r="J18" s="13"/>
      <c r="K18" s="16">
        <v>10000000</v>
      </c>
      <c r="L18" s="13"/>
      <c r="M18" s="16">
        <v>46607599172</v>
      </c>
      <c r="N18" s="13"/>
      <c r="O18" s="16">
        <v>39463785000</v>
      </c>
      <c r="P18" s="13"/>
      <c r="Q18" s="70">
        <f t="shared" si="1"/>
        <v>7143814172</v>
      </c>
      <c r="R18" s="70"/>
    </row>
    <row r="19" spans="1:18" ht="21.75" customHeight="1">
      <c r="A19" s="21" t="s">
        <v>63</v>
      </c>
      <c r="C19" s="16">
        <v>0</v>
      </c>
      <c r="D19" s="13"/>
      <c r="E19" s="16">
        <v>0</v>
      </c>
      <c r="F19" s="13"/>
      <c r="G19" s="16">
        <v>0</v>
      </c>
      <c r="H19" s="13"/>
      <c r="I19" s="31">
        <f t="shared" si="0"/>
        <v>0</v>
      </c>
      <c r="J19" s="13"/>
      <c r="K19" s="16">
        <v>1000</v>
      </c>
      <c r="L19" s="13"/>
      <c r="M19" s="16">
        <v>100715405</v>
      </c>
      <c r="N19" s="13"/>
      <c r="O19" s="16">
        <v>74567646</v>
      </c>
      <c r="P19" s="13"/>
      <c r="Q19" s="70">
        <f t="shared" si="1"/>
        <v>26147759</v>
      </c>
      <c r="R19" s="70"/>
    </row>
    <row r="20" spans="1:18" ht="21.75" customHeight="1">
      <c r="A20" s="21" t="s">
        <v>64</v>
      </c>
      <c r="C20" s="16">
        <v>0</v>
      </c>
      <c r="D20" s="13"/>
      <c r="E20" s="16">
        <v>0</v>
      </c>
      <c r="F20" s="13"/>
      <c r="G20" s="16">
        <v>0</v>
      </c>
      <c r="H20" s="13"/>
      <c r="I20" s="31">
        <f t="shared" si="0"/>
        <v>0</v>
      </c>
      <c r="J20" s="13"/>
      <c r="K20" s="16">
        <v>27600000</v>
      </c>
      <c r="L20" s="13"/>
      <c r="M20" s="16">
        <v>116969530586</v>
      </c>
      <c r="N20" s="13"/>
      <c r="O20" s="16">
        <v>98621240861</v>
      </c>
      <c r="P20" s="13"/>
      <c r="Q20" s="70">
        <f t="shared" si="1"/>
        <v>18348289725</v>
      </c>
      <c r="R20" s="70"/>
    </row>
    <row r="21" spans="1:18" ht="21.75" customHeight="1">
      <c r="A21" s="21" t="s">
        <v>65</v>
      </c>
      <c r="C21" s="16">
        <v>0</v>
      </c>
      <c r="D21" s="13"/>
      <c r="E21" s="16">
        <v>0</v>
      </c>
      <c r="F21" s="13"/>
      <c r="G21" s="16">
        <v>0</v>
      </c>
      <c r="H21" s="13"/>
      <c r="I21" s="31">
        <f t="shared" si="0"/>
        <v>0</v>
      </c>
      <c r="J21" s="13"/>
      <c r="K21" s="16">
        <v>57800359</v>
      </c>
      <c r="L21" s="13"/>
      <c r="M21" s="16">
        <v>71158486688</v>
      </c>
      <c r="N21" s="13"/>
      <c r="O21" s="16">
        <v>68822314990</v>
      </c>
      <c r="P21" s="13"/>
      <c r="Q21" s="70">
        <f t="shared" si="1"/>
        <v>2336171698</v>
      </c>
      <c r="R21" s="70"/>
    </row>
    <row r="22" spans="1:18" ht="21.75" customHeight="1">
      <c r="A22" s="21" t="s">
        <v>19</v>
      </c>
      <c r="C22" s="16">
        <v>0</v>
      </c>
      <c r="D22" s="13"/>
      <c r="E22" s="16">
        <v>0</v>
      </c>
      <c r="F22" s="13"/>
      <c r="G22" s="16">
        <v>0</v>
      </c>
      <c r="H22" s="13"/>
      <c r="I22" s="31">
        <f t="shared" si="0"/>
        <v>0</v>
      </c>
      <c r="J22" s="13"/>
      <c r="K22" s="16">
        <v>564337945</v>
      </c>
      <c r="L22" s="13"/>
      <c r="M22" s="16">
        <v>297692910914</v>
      </c>
      <c r="N22" s="13"/>
      <c r="O22" s="16">
        <v>225531261571</v>
      </c>
      <c r="P22" s="13"/>
      <c r="Q22" s="70">
        <f t="shared" si="1"/>
        <v>72161649343</v>
      </c>
      <c r="R22" s="70"/>
    </row>
    <row r="23" spans="1:18" ht="21.75" customHeight="1">
      <c r="A23" s="21" t="s">
        <v>22</v>
      </c>
      <c r="C23" s="16">
        <v>0</v>
      </c>
      <c r="D23" s="13"/>
      <c r="E23" s="16">
        <v>0</v>
      </c>
      <c r="F23" s="13"/>
      <c r="G23" s="16">
        <v>0</v>
      </c>
      <c r="H23" s="13"/>
      <c r="I23" s="31">
        <f t="shared" si="0"/>
        <v>0</v>
      </c>
      <c r="J23" s="13"/>
      <c r="K23" s="16">
        <v>3400000</v>
      </c>
      <c r="L23" s="13"/>
      <c r="M23" s="16">
        <v>42028940090</v>
      </c>
      <c r="N23" s="13"/>
      <c r="O23" s="16">
        <v>45253436559</v>
      </c>
      <c r="P23" s="13"/>
      <c r="Q23" s="70">
        <f t="shared" si="1"/>
        <v>-3224496469</v>
      </c>
      <c r="R23" s="70"/>
    </row>
    <row r="24" spans="1:18" ht="21.75" customHeight="1">
      <c r="A24" s="21" t="s">
        <v>24</v>
      </c>
      <c r="C24" s="16">
        <v>0</v>
      </c>
      <c r="D24" s="13"/>
      <c r="E24" s="16">
        <v>0</v>
      </c>
      <c r="F24" s="13"/>
      <c r="G24" s="16">
        <v>0</v>
      </c>
      <c r="H24" s="13"/>
      <c r="I24" s="31">
        <f t="shared" si="0"/>
        <v>0</v>
      </c>
      <c r="J24" s="13"/>
      <c r="K24" s="16">
        <v>360000</v>
      </c>
      <c r="L24" s="13"/>
      <c r="M24" s="16">
        <v>4417411046</v>
      </c>
      <c r="N24" s="13"/>
      <c r="O24" s="16">
        <v>3562912190</v>
      </c>
      <c r="P24" s="13"/>
      <c r="Q24" s="70">
        <f t="shared" si="1"/>
        <v>854498856</v>
      </c>
      <c r="R24" s="70"/>
    </row>
    <row r="25" spans="1:18" ht="21.75" customHeight="1">
      <c r="A25" s="21" t="s">
        <v>66</v>
      </c>
      <c r="C25" s="16">
        <v>0</v>
      </c>
      <c r="D25" s="13"/>
      <c r="E25" s="16">
        <v>0</v>
      </c>
      <c r="F25" s="13"/>
      <c r="G25" s="16">
        <v>0</v>
      </c>
      <c r="H25" s="13"/>
      <c r="I25" s="31">
        <f t="shared" si="0"/>
        <v>0</v>
      </c>
      <c r="J25" s="13"/>
      <c r="K25" s="16">
        <v>12000000</v>
      </c>
      <c r="L25" s="13"/>
      <c r="M25" s="16">
        <v>19609126301</v>
      </c>
      <c r="N25" s="13"/>
      <c r="O25" s="16">
        <v>17403827400</v>
      </c>
      <c r="P25" s="13"/>
      <c r="Q25" s="70">
        <f t="shared" si="1"/>
        <v>2205298901</v>
      </c>
      <c r="R25" s="70"/>
    </row>
    <row r="26" spans="1:18" ht="21.75" customHeight="1">
      <c r="A26" s="21" t="s">
        <v>67</v>
      </c>
      <c r="C26" s="16">
        <v>0</v>
      </c>
      <c r="D26" s="13"/>
      <c r="E26" s="16">
        <v>0</v>
      </c>
      <c r="F26" s="13"/>
      <c r="G26" s="16">
        <v>0</v>
      </c>
      <c r="H26" s="13"/>
      <c r="I26" s="31">
        <f t="shared" si="0"/>
        <v>0</v>
      </c>
      <c r="J26" s="13"/>
      <c r="K26" s="16">
        <v>30168793</v>
      </c>
      <c r="L26" s="13"/>
      <c r="M26" s="16">
        <v>114578957856</v>
      </c>
      <c r="N26" s="13"/>
      <c r="O26" s="16">
        <v>95090363666</v>
      </c>
      <c r="P26" s="13"/>
      <c r="Q26" s="70">
        <f t="shared" si="1"/>
        <v>19488594190</v>
      </c>
      <c r="R26" s="70"/>
    </row>
    <row r="27" spans="1:18" ht="21.75" customHeight="1">
      <c r="A27" s="21" t="s">
        <v>68</v>
      </c>
      <c r="C27" s="16">
        <v>0</v>
      </c>
      <c r="D27" s="13"/>
      <c r="E27" s="16">
        <v>0</v>
      </c>
      <c r="F27" s="13"/>
      <c r="G27" s="16">
        <v>0</v>
      </c>
      <c r="H27" s="13"/>
      <c r="I27" s="31">
        <f t="shared" si="0"/>
        <v>0</v>
      </c>
      <c r="J27" s="13"/>
      <c r="K27" s="16">
        <v>55000000</v>
      </c>
      <c r="L27" s="13"/>
      <c r="M27" s="16">
        <v>160398655976</v>
      </c>
      <c r="N27" s="13"/>
      <c r="O27" s="16">
        <v>144590951149</v>
      </c>
      <c r="P27" s="13"/>
      <c r="Q27" s="70">
        <f t="shared" si="1"/>
        <v>15807704827</v>
      </c>
      <c r="R27" s="70"/>
    </row>
    <row r="28" spans="1:18" ht="21.75" customHeight="1">
      <c r="A28" s="21" t="s">
        <v>69</v>
      </c>
      <c r="C28" s="16">
        <v>0</v>
      </c>
      <c r="D28" s="13"/>
      <c r="E28" s="16">
        <v>0</v>
      </c>
      <c r="F28" s="13"/>
      <c r="G28" s="16">
        <v>0</v>
      </c>
      <c r="H28" s="13"/>
      <c r="I28" s="31">
        <f t="shared" si="0"/>
        <v>0</v>
      </c>
      <c r="J28" s="13"/>
      <c r="K28" s="16">
        <v>113917000</v>
      </c>
      <c r="L28" s="13"/>
      <c r="M28" s="16">
        <v>54962176550</v>
      </c>
      <c r="N28" s="13"/>
      <c r="O28" s="16">
        <v>45484241034</v>
      </c>
      <c r="P28" s="13"/>
      <c r="Q28" s="70">
        <f t="shared" si="1"/>
        <v>9477935516</v>
      </c>
      <c r="R28" s="70"/>
    </row>
    <row r="29" spans="1:18" ht="21.75" customHeight="1">
      <c r="A29" s="21" t="s">
        <v>70</v>
      </c>
      <c r="C29" s="16">
        <v>0</v>
      </c>
      <c r="D29" s="13"/>
      <c r="E29" s="16">
        <v>0</v>
      </c>
      <c r="F29" s="13"/>
      <c r="G29" s="16">
        <v>0</v>
      </c>
      <c r="H29" s="13"/>
      <c r="I29" s="31">
        <f t="shared" si="0"/>
        <v>0</v>
      </c>
      <c r="J29" s="13"/>
      <c r="K29" s="16">
        <v>19390000</v>
      </c>
      <c r="L29" s="13"/>
      <c r="M29" s="16">
        <v>106309443872</v>
      </c>
      <c r="N29" s="13"/>
      <c r="O29" s="16">
        <v>78697392864</v>
      </c>
      <c r="P29" s="13"/>
      <c r="Q29" s="70">
        <f t="shared" si="1"/>
        <v>27612051008</v>
      </c>
      <c r="R29" s="70"/>
    </row>
    <row r="30" spans="1:18" ht="21.75" customHeight="1">
      <c r="A30" s="22" t="s">
        <v>21</v>
      </c>
      <c r="C30" s="18">
        <v>0</v>
      </c>
      <c r="D30" s="13"/>
      <c r="E30" s="18">
        <v>0</v>
      </c>
      <c r="F30" s="13"/>
      <c r="G30" s="18">
        <v>0</v>
      </c>
      <c r="H30" s="13"/>
      <c r="I30" s="31">
        <f t="shared" si="0"/>
        <v>0</v>
      </c>
      <c r="J30" s="13"/>
      <c r="K30" s="18">
        <v>34474257</v>
      </c>
      <c r="L30" s="13"/>
      <c r="M30" s="18">
        <v>59915288330</v>
      </c>
      <c r="N30" s="13"/>
      <c r="O30" s="18">
        <v>49118720644</v>
      </c>
      <c r="P30" s="13"/>
      <c r="Q30" s="70">
        <f t="shared" si="1"/>
        <v>10796567686</v>
      </c>
      <c r="R30" s="70"/>
    </row>
    <row r="31" spans="1:18" ht="21.75" customHeight="1">
      <c r="A31" s="8" t="s">
        <v>26</v>
      </c>
      <c r="C31" s="19"/>
      <c r="D31" s="13"/>
      <c r="E31" s="19">
        <f>SUM(E8:E30)</f>
        <v>0</v>
      </c>
      <c r="F31" s="13"/>
      <c r="G31" s="19">
        <f>SUM(G8:G30)</f>
        <v>0</v>
      </c>
      <c r="H31" s="13"/>
      <c r="I31" s="19">
        <f>SUM(I8:I30)</f>
        <v>0</v>
      </c>
      <c r="J31" s="13"/>
      <c r="K31" s="19"/>
      <c r="L31" s="13"/>
      <c r="M31" s="19">
        <f>SUM(M8:M30)</f>
        <v>1571702208213</v>
      </c>
      <c r="N31" s="13"/>
      <c r="O31" s="19">
        <f>SUM(O8:O30)</f>
        <v>1324429144902</v>
      </c>
      <c r="P31" s="13"/>
      <c r="Q31" s="71">
        <f>SUM(Q8:R30)</f>
        <v>247273063311</v>
      </c>
      <c r="R31" s="71"/>
    </row>
  </sheetData>
  <mergeCells count="32">
    <mergeCell ref="Q28:R28"/>
    <mergeCell ref="Q29:R29"/>
    <mergeCell ref="Q30:R30"/>
    <mergeCell ref="Q31:R31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8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5"/>
  <sheetViews>
    <sheetView rightToLeft="1" view="pageBreakPreview" zoomScale="115" zoomScaleNormal="100" zoomScaleSheetLayoutView="115" workbookViewId="0">
      <selection activeCell="O19" sqref="O19"/>
    </sheetView>
  </sheetViews>
  <sheetFormatPr defaultRowHeight="12.75"/>
  <cols>
    <col min="1" max="1" width="27.28515625" bestFit="1" customWidth="1"/>
    <col min="2" max="2" width="1.28515625" customWidth="1"/>
    <col min="3" max="3" width="13.85546875" bestFit="1" customWidth="1"/>
    <col min="4" max="4" width="1.28515625" customWidth="1"/>
    <col min="5" max="5" width="17.85546875" bestFit="1" customWidth="1"/>
    <col min="6" max="6" width="1.28515625" customWidth="1"/>
    <col min="7" max="7" width="17.5703125" bestFit="1" customWidth="1"/>
    <col min="8" max="8" width="1.28515625" customWidth="1"/>
    <col min="9" max="9" width="26.28515625" bestFit="1" customWidth="1"/>
    <col min="10" max="10" width="1.28515625" customWidth="1"/>
    <col min="11" max="11" width="13.85546875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19.28515625" customWidth="1"/>
    <col min="18" max="18" width="1.28515625" customWidth="1"/>
    <col min="19" max="19" width="0.28515625" customWidth="1"/>
  </cols>
  <sheetData>
    <row r="1" spans="1:18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8" ht="21.75" customHeight="1">
      <c r="A2" s="56" t="s">
        <v>34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8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18" ht="14.45" customHeight="1"/>
    <row r="5" spans="1:18" ht="14.45" customHeight="1">
      <c r="A5" s="57" t="s">
        <v>93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ht="14.45" customHeight="1">
      <c r="A6" s="58" t="s">
        <v>37</v>
      </c>
      <c r="C6" s="58" t="s">
        <v>49</v>
      </c>
      <c r="D6" s="58"/>
      <c r="E6" s="58"/>
      <c r="F6" s="58"/>
      <c r="G6" s="58"/>
      <c r="H6" s="58"/>
      <c r="I6" s="58"/>
      <c r="K6" s="58" t="s">
        <v>50</v>
      </c>
      <c r="L6" s="58"/>
      <c r="M6" s="58"/>
      <c r="N6" s="58"/>
      <c r="O6" s="58"/>
      <c r="P6" s="58"/>
      <c r="Q6" s="58"/>
      <c r="R6" s="58"/>
    </row>
    <row r="7" spans="1:18" ht="35.25" customHeight="1">
      <c r="A7" s="58"/>
      <c r="C7" s="9" t="s">
        <v>13</v>
      </c>
      <c r="D7" s="3"/>
      <c r="E7" s="9" t="s">
        <v>15</v>
      </c>
      <c r="F7" s="3"/>
      <c r="G7" s="9" t="s">
        <v>91</v>
      </c>
      <c r="H7" s="3"/>
      <c r="I7" s="9" t="s">
        <v>94</v>
      </c>
      <c r="K7" s="9" t="s">
        <v>13</v>
      </c>
      <c r="L7" s="3"/>
      <c r="M7" s="9" t="s">
        <v>15</v>
      </c>
      <c r="N7" s="3"/>
      <c r="O7" s="9" t="s">
        <v>91</v>
      </c>
      <c r="P7" s="3"/>
      <c r="Q7" s="69" t="s">
        <v>94</v>
      </c>
      <c r="R7" s="69"/>
    </row>
    <row r="8" spans="1:18" ht="21.75" customHeight="1">
      <c r="A8" s="5" t="s">
        <v>21</v>
      </c>
      <c r="C8" s="15">
        <v>11000000</v>
      </c>
      <c r="D8" s="13"/>
      <c r="E8" s="15">
        <v>14473250220</v>
      </c>
      <c r="F8" s="13"/>
      <c r="G8" s="15">
        <v>18719173550</v>
      </c>
      <c r="H8" s="13"/>
      <c r="I8" s="15">
        <f>E8-G8</f>
        <v>-4245923330</v>
      </c>
      <c r="J8" s="13"/>
      <c r="K8" s="15">
        <v>11000000</v>
      </c>
      <c r="L8" s="13"/>
      <c r="M8" s="15">
        <v>14473250220</v>
      </c>
      <c r="N8" s="13"/>
      <c r="O8" s="15">
        <v>17723837957</v>
      </c>
      <c r="P8" s="13"/>
      <c r="Q8" s="61">
        <f>M8-O8</f>
        <v>-3250587737</v>
      </c>
      <c r="R8" s="61"/>
    </row>
    <row r="9" spans="1:18" ht="21.75" customHeight="1">
      <c r="A9" s="6" t="s">
        <v>19</v>
      </c>
      <c r="C9" s="16">
        <v>8200000000</v>
      </c>
      <c r="D9" s="13"/>
      <c r="E9" s="16">
        <v>4084580228000</v>
      </c>
      <c r="F9" s="13"/>
      <c r="G9" s="16">
        <v>4979607768000</v>
      </c>
      <c r="H9" s="13"/>
      <c r="I9" s="31">
        <f t="shared" ref="I9:I14" si="0">E9-G9</f>
        <v>-895027540000</v>
      </c>
      <c r="J9" s="13"/>
      <c r="K9" s="16">
        <v>8200000000</v>
      </c>
      <c r="L9" s="13"/>
      <c r="M9" s="16">
        <v>4084580228000</v>
      </c>
      <c r="N9" s="13"/>
      <c r="O9" s="16">
        <v>3277817727051</v>
      </c>
      <c r="P9" s="13"/>
      <c r="Q9" s="70">
        <f t="shared" ref="Q9:Q14" si="1">M9-O9</f>
        <v>806762500949</v>
      </c>
      <c r="R9" s="70"/>
    </row>
    <row r="10" spans="1:18" ht="21.75" customHeight="1">
      <c r="A10" s="6" t="s">
        <v>22</v>
      </c>
      <c r="C10" s="16">
        <v>816000</v>
      </c>
      <c r="D10" s="13"/>
      <c r="E10" s="16">
        <v>9360043219</v>
      </c>
      <c r="F10" s="13"/>
      <c r="G10" s="16">
        <v>9886343227</v>
      </c>
      <c r="H10" s="13"/>
      <c r="I10" s="31">
        <f t="shared" si="0"/>
        <v>-526300008</v>
      </c>
      <c r="J10" s="13"/>
      <c r="K10" s="16">
        <v>816000</v>
      </c>
      <c r="L10" s="13"/>
      <c r="M10" s="16">
        <v>9360043219</v>
      </c>
      <c r="N10" s="13"/>
      <c r="O10" s="16">
        <v>10860824778</v>
      </c>
      <c r="P10" s="13"/>
      <c r="Q10" s="70">
        <f t="shared" si="1"/>
        <v>-1500781559</v>
      </c>
      <c r="R10" s="70"/>
    </row>
    <row r="11" spans="1:18" ht="21.75" customHeight="1">
      <c r="A11" s="6" t="s">
        <v>24</v>
      </c>
      <c r="C11" s="16">
        <v>360000</v>
      </c>
      <c r="D11" s="13"/>
      <c r="E11" s="16">
        <v>4254456852</v>
      </c>
      <c r="F11" s="13"/>
      <c r="G11" s="16">
        <v>4672400976</v>
      </c>
      <c r="H11" s="13"/>
      <c r="I11" s="31">
        <f t="shared" si="0"/>
        <v>-417944124</v>
      </c>
      <c r="J11" s="13"/>
      <c r="K11" s="16">
        <v>360000</v>
      </c>
      <c r="L11" s="13"/>
      <c r="M11" s="16">
        <v>4254456852</v>
      </c>
      <c r="N11" s="13"/>
      <c r="O11" s="16">
        <v>3562912187</v>
      </c>
      <c r="P11" s="13"/>
      <c r="Q11" s="70">
        <f t="shared" si="1"/>
        <v>691544665</v>
      </c>
      <c r="R11" s="70"/>
    </row>
    <row r="12" spans="1:18" ht="21.75" customHeight="1">
      <c r="A12" s="6" t="s">
        <v>20</v>
      </c>
      <c r="C12" s="16">
        <v>1475169</v>
      </c>
      <c r="D12" s="13"/>
      <c r="E12" s="16">
        <v>10269781860</v>
      </c>
      <c r="F12" s="13"/>
      <c r="G12" s="16">
        <v>10697910937</v>
      </c>
      <c r="H12" s="13"/>
      <c r="I12" s="31">
        <f t="shared" si="0"/>
        <v>-428129077</v>
      </c>
      <c r="J12" s="13"/>
      <c r="K12" s="16">
        <v>1475169</v>
      </c>
      <c r="L12" s="13"/>
      <c r="M12" s="16">
        <v>10269781860</v>
      </c>
      <c r="N12" s="13"/>
      <c r="O12" s="16">
        <v>6693024691</v>
      </c>
      <c r="P12" s="13"/>
      <c r="Q12" s="70">
        <f t="shared" si="1"/>
        <v>3576757169</v>
      </c>
      <c r="R12" s="70"/>
    </row>
    <row r="13" spans="1:18" ht="21.75" customHeight="1">
      <c r="A13" s="6" t="s">
        <v>23</v>
      </c>
      <c r="C13" s="16">
        <v>257500</v>
      </c>
      <c r="D13" s="13"/>
      <c r="E13" s="16">
        <v>4203131686</v>
      </c>
      <c r="F13" s="13"/>
      <c r="G13" s="16">
        <v>4829130022</v>
      </c>
      <c r="H13" s="13"/>
      <c r="I13" s="31">
        <f t="shared" si="0"/>
        <v>-625998336</v>
      </c>
      <c r="J13" s="13"/>
      <c r="K13" s="16">
        <v>257500</v>
      </c>
      <c r="L13" s="13"/>
      <c r="M13" s="16">
        <v>4203131686</v>
      </c>
      <c r="N13" s="13"/>
      <c r="O13" s="16">
        <v>4199053015</v>
      </c>
      <c r="P13" s="13"/>
      <c r="Q13" s="70">
        <f t="shared" si="1"/>
        <v>4078671</v>
      </c>
      <c r="R13" s="70"/>
    </row>
    <row r="14" spans="1:18" ht="21.75" customHeight="1">
      <c r="A14" s="7" t="s">
        <v>25</v>
      </c>
      <c r="C14" s="18">
        <v>58750</v>
      </c>
      <c r="D14" s="13"/>
      <c r="E14" s="18">
        <v>2250220292</v>
      </c>
      <c r="F14" s="13"/>
      <c r="G14" s="18">
        <v>2451341018</v>
      </c>
      <c r="H14" s="13"/>
      <c r="I14" s="31">
        <f t="shared" si="0"/>
        <v>-201120726</v>
      </c>
      <c r="J14" s="13"/>
      <c r="K14" s="18">
        <v>58750</v>
      </c>
      <c r="L14" s="13"/>
      <c r="M14" s="18">
        <v>2250220292</v>
      </c>
      <c r="N14" s="13"/>
      <c r="O14" s="18">
        <v>1608763603</v>
      </c>
      <c r="P14" s="13"/>
      <c r="Q14" s="70">
        <f t="shared" si="1"/>
        <v>641456689</v>
      </c>
      <c r="R14" s="70"/>
    </row>
    <row r="15" spans="1:18" ht="21.75" customHeight="1">
      <c r="A15" s="8" t="s">
        <v>26</v>
      </c>
      <c r="C15" s="19"/>
      <c r="D15" s="13"/>
      <c r="E15" s="19">
        <f>SUM(E8:E14)</f>
        <v>4129391112129</v>
      </c>
      <c r="F15" s="13"/>
      <c r="G15" s="19">
        <f>SUM(G8:G14)</f>
        <v>5030864067730</v>
      </c>
      <c r="H15" s="13"/>
      <c r="I15" s="19">
        <f>SUM(I8:I14)</f>
        <v>-901472955601</v>
      </c>
      <c r="J15" s="13"/>
      <c r="K15" s="19"/>
      <c r="L15" s="13"/>
      <c r="M15" s="19">
        <f>SUM(M8:M14)</f>
        <v>4129391112129</v>
      </c>
      <c r="N15" s="13"/>
      <c r="O15" s="19">
        <f>SUM(O8:O14)</f>
        <v>3322466143282</v>
      </c>
      <c r="P15" s="13"/>
      <c r="Q15" s="71">
        <f>SUM(Q8:R14)</f>
        <v>806924968847</v>
      </c>
      <c r="R15" s="71"/>
    </row>
  </sheetData>
  <mergeCells count="16">
    <mergeCell ref="Q13:R13"/>
    <mergeCell ref="Q14:R14"/>
    <mergeCell ref="Q15:R15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  <pageSetUpPr fitToPage="1"/>
  </sheetPr>
  <dimension ref="A1:AF20"/>
  <sheetViews>
    <sheetView rightToLeft="1" view="pageBreakPreview" zoomScaleNormal="100" zoomScaleSheetLayoutView="100" workbookViewId="0">
      <selection activeCell="AF20" sqref="AF20"/>
    </sheetView>
  </sheetViews>
  <sheetFormatPr defaultRowHeight="12.75"/>
  <cols>
    <col min="1" max="1" width="3.5703125" style="13" bestFit="1" customWidth="1"/>
    <col min="2" max="2" width="2.5703125" style="13" customWidth="1"/>
    <col min="3" max="3" width="23.42578125" style="13" customWidth="1"/>
    <col min="4" max="5" width="1.28515625" style="13" customWidth="1"/>
    <col min="6" max="6" width="13.7109375" style="13" bestFit="1" customWidth="1"/>
    <col min="7" max="7" width="1.28515625" style="13" customWidth="1"/>
    <col min="8" max="8" width="17.85546875" style="13" bestFit="1" customWidth="1"/>
    <col min="9" max="9" width="1.28515625" style="13" customWidth="1"/>
    <col min="10" max="10" width="17.5703125" style="13" bestFit="1" customWidth="1"/>
    <col min="11" max="11" width="1.28515625" style="13" customWidth="1"/>
    <col min="12" max="12" width="9.7109375" style="13" bestFit="1" customWidth="1"/>
    <col min="13" max="13" width="1.28515625" style="13" customWidth="1"/>
    <col min="14" max="14" width="12.85546875" style="13" bestFit="1" customWidth="1"/>
    <col min="15" max="15" width="1.28515625" style="13" customWidth="1"/>
    <col min="16" max="16" width="5.42578125" style="13" bestFit="1" customWidth="1"/>
    <col min="17" max="17" width="1.28515625" style="13" customWidth="1"/>
    <col min="18" max="18" width="10.28515625" style="13" bestFit="1" customWidth="1"/>
    <col min="19" max="19" width="1.28515625" style="13" customWidth="1"/>
    <col min="20" max="20" width="13.85546875" style="13" bestFit="1" customWidth="1"/>
    <col min="21" max="21" width="1.28515625" style="13" customWidth="1"/>
    <col min="22" max="22" width="16.140625" style="13" bestFit="1" customWidth="1"/>
    <col min="23" max="23" width="1.28515625" style="13" customWidth="1"/>
    <col min="24" max="24" width="17.85546875" style="13" bestFit="1" customWidth="1"/>
    <col min="25" max="25" width="1.28515625" style="13" customWidth="1"/>
    <col min="26" max="26" width="17.85546875" style="13" bestFit="1" customWidth="1"/>
    <col min="27" max="27" width="1.28515625" style="13" customWidth="1"/>
    <col min="28" max="28" width="18.28515625" style="13" bestFit="1" customWidth="1"/>
    <col min="29" max="29" width="0.28515625" style="13" customWidth="1"/>
    <col min="30" max="31" width="9.140625" style="13"/>
    <col min="32" max="32" width="16.42578125" style="13" bestFit="1" customWidth="1"/>
    <col min="33" max="16384" width="9.140625" style="13"/>
  </cols>
  <sheetData>
    <row r="1" spans="1:28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ht="21.7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s="24" customFormat="1" ht="14.45" customHeight="1">
      <c r="A4" s="1" t="s">
        <v>3</v>
      </c>
      <c r="B4" s="57" t="s">
        <v>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s="24" customFormat="1" ht="14.45" customHeight="1">
      <c r="A5" s="57" t="s">
        <v>5</v>
      </c>
      <c r="B5" s="57"/>
      <c r="C5" s="57" t="s">
        <v>6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28" ht="14.45" customHeight="1">
      <c r="F6" s="58" t="s">
        <v>7</v>
      </c>
      <c r="G6" s="58"/>
      <c r="H6" s="58"/>
      <c r="I6" s="58"/>
      <c r="J6" s="58"/>
      <c r="L6" s="58" t="s">
        <v>8</v>
      </c>
      <c r="M6" s="58"/>
      <c r="N6" s="58"/>
      <c r="O6" s="58"/>
      <c r="P6" s="58"/>
      <c r="Q6" s="58"/>
      <c r="R6" s="58"/>
      <c r="T6" s="58" t="s">
        <v>9</v>
      </c>
      <c r="U6" s="58"/>
      <c r="V6" s="58"/>
      <c r="W6" s="58"/>
      <c r="X6" s="58"/>
      <c r="Y6" s="58"/>
      <c r="Z6" s="58"/>
      <c r="AA6" s="58"/>
      <c r="AB6" s="58"/>
    </row>
    <row r="7" spans="1:28" ht="14.45" customHeight="1">
      <c r="F7" s="14"/>
      <c r="G7" s="14"/>
      <c r="H7" s="14"/>
      <c r="I7" s="14"/>
      <c r="J7" s="14"/>
      <c r="L7" s="59" t="s">
        <v>10</v>
      </c>
      <c r="M7" s="59"/>
      <c r="N7" s="59"/>
      <c r="O7" s="14"/>
      <c r="P7" s="59" t="s">
        <v>11</v>
      </c>
      <c r="Q7" s="59"/>
      <c r="R7" s="59"/>
      <c r="T7" s="14"/>
      <c r="U7" s="14"/>
      <c r="V7" s="14"/>
      <c r="W7" s="14"/>
      <c r="X7" s="14"/>
      <c r="Y7" s="14"/>
      <c r="Z7" s="14"/>
      <c r="AA7" s="14"/>
      <c r="AB7" s="14"/>
    </row>
    <row r="8" spans="1:28" ht="14.45" customHeight="1">
      <c r="A8" s="58" t="s">
        <v>12</v>
      </c>
      <c r="B8" s="58"/>
      <c r="C8" s="58"/>
      <c r="E8" s="58" t="s">
        <v>13</v>
      </c>
      <c r="F8" s="58"/>
      <c r="H8" s="2" t="s">
        <v>14</v>
      </c>
      <c r="J8" s="2" t="s">
        <v>15</v>
      </c>
      <c r="L8" s="4" t="s">
        <v>13</v>
      </c>
      <c r="M8" s="14"/>
      <c r="N8" s="4" t="s">
        <v>14</v>
      </c>
      <c r="P8" s="4" t="s">
        <v>13</v>
      </c>
      <c r="Q8" s="14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10" t="s">
        <v>18</v>
      </c>
    </row>
    <row r="9" spans="1:28" ht="21.75" customHeight="1">
      <c r="A9" s="60" t="s">
        <v>19</v>
      </c>
      <c r="B9" s="60"/>
      <c r="C9" s="60"/>
      <c r="E9" s="61">
        <v>8200000000</v>
      </c>
      <c r="F9" s="61"/>
      <c r="G9" s="33"/>
      <c r="H9" s="15">
        <v>3205509980900</v>
      </c>
      <c r="I9" s="33"/>
      <c r="J9" s="15">
        <v>4979607768000</v>
      </c>
      <c r="L9" s="15">
        <v>0</v>
      </c>
      <c r="N9" s="15">
        <v>0</v>
      </c>
      <c r="P9" s="15">
        <v>0</v>
      </c>
      <c r="R9" s="15">
        <v>0</v>
      </c>
      <c r="T9" s="15">
        <v>8200000000</v>
      </c>
      <c r="V9" s="15">
        <v>502</v>
      </c>
      <c r="X9" s="15">
        <v>3205509980900</v>
      </c>
      <c r="Z9" s="15">
        <v>4084580228000</v>
      </c>
      <c r="AB9" s="41">
        <f>Z9/AF20</f>
        <v>0.98679197708294286</v>
      </c>
    </row>
    <row r="10" spans="1:28" ht="21.75" customHeight="1">
      <c r="A10" s="62" t="s">
        <v>20</v>
      </c>
      <c r="B10" s="62"/>
      <c r="C10" s="62"/>
      <c r="E10" s="63">
        <v>375000</v>
      </c>
      <c r="F10" s="63"/>
      <c r="G10" s="33"/>
      <c r="H10" s="16">
        <v>6693024691</v>
      </c>
      <c r="I10" s="33"/>
      <c r="J10" s="16">
        <v>10697910937.5</v>
      </c>
      <c r="L10" s="16">
        <v>1100169</v>
      </c>
      <c r="N10" s="16">
        <v>0</v>
      </c>
      <c r="P10" s="16">
        <v>0</v>
      </c>
      <c r="R10" s="16">
        <v>0</v>
      </c>
      <c r="T10" s="16">
        <v>1475169</v>
      </c>
      <c r="V10" s="16">
        <v>7016</v>
      </c>
      <c r="X10" s="16">
        <v>6693024691</v>
      </c>
      <c r="Z10" s="16">
        <v>10269781860.508101</v>
      </c>
      <c r="AB10" s="42">
        <f>Z10/AF20</f>
        <v>2.4810721740440573E-3</v>
      </c>
    </row>
    <row r="11" spans="1:28" ht="21.75" customHeight="1">
      <c r="A11" s="62" t="s">
        <v>21</v>
      </c>
      <c r="B11" s="62"/>
      <c r="C11" s="62"/>
      <c r="E11" s="63">
        <v>11000000</v>
      </c>
      <c r="F11" s="63"/>
      <c r="G11" s="33"/>
      <c r="H11" s="16">
        <v>20152529422</v>
      </c>
      <c r="I11" s="33"/>
      <c r="J11" s="16">
        <v>18719173550</v>
      </c>
      <c r="L11" s="16">
        <v>0</v>
      </c>
      <c r="N11" s="16">
        <v>0</v>
      </c>
      <c r="P11" s="16">
        <v>0</v>
      </c>
      <c r="R11" s="16">
        <v>0</v>
      </c>
      <c r="T11" s="16">
        <v>11000000</v>
      </c>
      <c r="V11" s="16">
        <v>1326</v>
      </c>
      <c r="X11" s="16">
        <v>20152529422</v>
      </c>
      <c r="Z11" s="16">
        <v>14473250220</v>
      </c>
      <c r="AB11" s="42">
        <f>Z11/AF20</f>
        <v>3.4965862835807512E-3</v>
      </c>
    </row>
    <row r="12" spans="1:28" ht="21.75" customHeight="1">
      <c r="A12" s="62" t="s">
        <v>22</v>
      </c>
      <c r="B12" s="62"/>
      <c r="C12" s="62"/>
      <c r="E12" s="63">
        <v>816000</v>
      </c>
      <c r="F12" s="63"/>
      <c r="G12" s="33"/>
      <c r="H12" s="16">
        <v>10860824778</v>
      </c>
      <c r="I12" s="33"/>
      <c r="J12" s="16">
        <v>9886343227.2000008</v>
      </c>
      <c r="L12" s="16">
        <v>0</v>
      </c>
      <c r="N12" s="16">
        <v>0</v>
      </c>
      <c r="P12" s="16">
        <v>0</v>
      </c>
      <c r="R12" s="16">
        <v>0</v>
      </c>
      <c r="T12" s="16">
        <v>816000</v>
      </c>
      <c r="V12" s="16">
        <v>11560</v>
      </c>
      <c r="X12" s="16">
        <v>10860824778</v>
      </c>
      <c r="Z12" s="16">
        <v>9360043219.2000008</v>
      </c>
      <c r="AB12" s="42">
        <f>Z12/AF20</f>
        <v>2.261288807731104E-3</v>
      </c>
    </row>
    <row r="13" spans="1:28" ht="21.75" customHeight="1">
      <c r="A13" s="62" t="s">
        <v>23</v>
      </c>
      <c r="B13" s="62"/>
      <c r="C13" s="62"/>
      <c r="E13" s="63">
        <v>257500</v>
      </c>
      <c r="F13" s="63"/>
      <c r="G13" s="33"/>
      <c r="H13" s="16">
        <v>4199053015</v>
      </c>
      <c r="I13" s="33"/>
      <c r="J13" s="16">
        <v>4829130022.5</v>
      </c>
      <c r="L13" s="16">
        <v>0</v>
      </c>
      <c r="N13" s="16">
        <v>0</v>
      </c>
      <c r="P13" s="16">
        <v>0</v>
      </c>
      <c r="R13" s="16">
        <v>0</v>
      </c>
      <c r="T13" s="16">
        <v>257500</v>
      </c>
      <c r="V13" s="16">
        <v>16450</v>
      </c>
      <c r="X13" s="16">
        <v>4199053015</v>
      </c>
      <c r="Z13" s="16">
        <v>4203131686.25</v>
      </c>
      <c r="AB13" s="42">
        <f>Z13/AF20</f>
        <v>1.0154327727932685E-3</v>
      </c>
    </row>
    <row r="14" spans="1:28" ht="21.75" customHeight="1">
      <c r="A14" s="62" t="s">
        <v>24</v>
      </c>
      <c r="B14" s="62"/>
      <c r="C14" s="62"/>
      <c r="E14" s="63">
        <v>360000</v>
      </c>
      <c r="F14" s="63"/>
      <c r="G14" s="33"/>
      <c r="H14" s="16">
        <v>3562912187</v>
      </c>
      <c r="I14" s="33"/>
      <c r="J14" s="16">
        <v>4672400976</v>
      </c>
      <c r="L14" s="16">
        <v>0</v>
      </c>
      <c r="N14" s="16">
        <v>0</v>
      </c>
      <c r="P14" s="16">
        <v>0</v>
      </c>
      <c r="R14" s="16">
        <v>0</v>
      </c>
      <c r="T14" s="16">
        <v>360000</v>
      </c>
      <c r="V14" s="16">
        <v>11910</v>
      </c>
      <c r="X14" s="16">
        <v>3562912187</v>
      </c>
      <c r="Z14" s="16">
        <v>4254456852</v>
      </c>
      <c r="AB14" s="42">
        <f>Z14/AF20</f>
        <v>1.0278323974688625E-3</v>
      </c>
    </row>
    <row r="15" spans="1:28" ht="21.75" customHeight="1">
      <c r="A15" s="64" t="s">
        <v>25</v>
      </c>
      <c r="B15" s="64"/>
      <c r="C15" s="64"/>
      <c r="D15" s="17"/>
      <c r="E15" s="63">
        <v>58750</v>
      </c>
      <c r="F15" s="65"/>
      <c r="G15" s="33"/>
      <c r="H15" s="18">
        <v>1608763603</v>
      </c>
      <c r="I15" s="33"/>
      <c r="J15" s="18">
        <v>2451341018.125</v>
      </c>
      <c r="L15" s="18">
        <v>0</v>
      </c>
      <c r="N15" s="18">
        <v>0</v>
      </c>
      <c r="P15" s="18">
        <v>0</v>
      </c>
      <c r="R15" s="18">
        <v>0</v>
      </c>
      <c r="T15" s="18">
        <v>58750</v>
      </c>
      <c r="V15" s="18">
        <v>38600</v>
      </c>
      <c r="X15" s="18">
        <v>1608763603</v>
      </c>
      <c r="Z15" s="18">
        <v>2250220292.5</v>
      </c>
      <c r="AB15" s="43">
        <f>Z15/AF20</f>
        <v>5.436297507603352E-4</v>
      </c>
    </row>
    <row r="16" spans="1:28" ht="21.75" customHeight="1">
      <c r="A16" s="66" t="s">
        <v>26</v>
      </c>
      <c r="B16" s="66"/>
      <c r="C16" s="66"/>
      <c r="D16" s="66"/>
      <c r="E16" s="33"/>
      <c r="F16" s="19"/>
      <c r="G16" s="33"/>
      <c r="H16" s="19">
        <f>SUM(H9:H15)</f>
        <v>3252587088596</v>
      </c>
      <c r="I16" s="33"/>
      <c r="J16" s="19">
        <f>SUM(J9:J15)</f>
        <v>5030864067731.3252</v>
      </c>
      <c r="L16" s="19"/>
      <c r="N16" s="19">
        <v>0</v>
      </c>
      <c r="P16" s="19">
        <v>0</v>
      </c>
      <c r="R16" s="19">
        <v>0</v>
      </c>
      <c r="T16" s="19"/>
      <c r="V16" s="19"/>
      <c r="X16" s="19">
        <f>SUM(X9:X15)</f>
        <v>3252587088596</v>
      </c>
      <c r="Z16" s="19">
        <f>SUM(Z9:Z15)</f>
        <v>4129391112130.4585</v>
      </c>
      <c r="AB16" s="44">
        <f>SUM(AB9:AB15)</f>
        <v>0.99761781926932125</v>
      </c>
    </row>
    <row r="20" spans="32:32">
      <c r="AF20" s="45">
        <v>4139251557430</v>
      </c>
    </row>
  </sheetData>
  <mergeCells count="28">
    <mergeCell ref="A14:C14"/>
    <mergeCell ref="E14:F14"/>
    <mergeCell ref="A15:C15"/>
    <mergeCell ref="E15:F15"/>
    <mergeCell ref="A16:D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P14"/>
  <sheetViews>
    <sheetView rightToLeft="1" view="pageBreakPreview" zoomScale="85" zoomScaleNormal="100" zoomScaleSheetLayoutView="85" workbookViewId="0">
      <selection activeCell="P13" sqref="P13"/>
    </sheetView>
  </sheetViews>
  <sheetFormatPr defaultRowHeight="12.75"/>
  <cols>
    <col min="1" max="1" width="5.140625" style="13" customWidth="1"/>
    <col min="2" max="2" width="35" style="13" customWidth="1"/>
    <col min="3" max="3" width="1.28515625" style="13" customWidth="1"/>
    <col min="4" max="4" width="14.28515625" style="13" customWidth="1"/>
    <col min="5" max="5" width="1.28515625" style="13" customWidth="1"/>
    <col min="6" max="6" width="13" style="13" customWidth="1"/>
    <col min="7" max="7" width="1.28515625" style="13" customWidth="1"/>
    <col min="8" max="8" width="13" style="13" customWidth="1"/>
    <col min="9" max="9" width="1.28515625" style="13" customWidth="1"/>
    <col min="10" max="10" width="14.28515625" style="13" customWidth="1"/>
    <col min="11" max="11" width="1.28515625" style="13" customWidth="1"/>
    <col min="12" max="12" width="19.42578125" style="13" customWidth="1"/>
    <col min="13" max="13" width="0.28515625" style="13" customWidth="1"/>
    <col min="14" max="15" width="9.140625" style="13"/>
    <col min="16" max="16" width="16.42578125" style="13" bestFit="1" customWidth="1"/>
    <col min="17" max="16384" width="9.140625" style="13"/>
  </cols>
  <sheetData>
    <row r="1" spans="1:16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6" ht="21.7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6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6" ht="14.45" customHeight="1"/>
    <row r="5" spans="1:16" s="24" customFormat="1" ht="14.25" customHeight="1">
      <c r="A5" s="27" t="s">
        <v>28</v>
      </c>
      <c r="B5" s="67" t="s">
        <v>29</v>
      </c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6" ht="14.45" customHeight="1">
      <c r="D6" s="2" t="s">
        <v>7</v>
      </c>
      <c r="F6" s="58" t="s">
        <v>8</v>
      </c>
      <c r="G6" s="58"/>
      <c r="H6" s="58"/>
      <c r="J6" s="2" t="s">
        <v>9</v>
      </c>
    </row>
    <row r="7" spans="1:16" ht="14.45" customHeight="1">
      <c r="D7" s="14"/>
      <c r="F7" s="14"/>
      <c r="G7" s="14"/>
      <c r="H7" s="14"/>
      <c r="J7" s="14"/>
    </row>
    <row r="8" spans="1:16" ht="14.45" customHeight="1">
      <c r="A8" s="58" t="s">
        <v>30</v>
      </c>
      <c r="B8" s="58"/>
      <c r="D8" s="2" t="s">
        <v>31</v>
      </c>
      <c r="F8" s="2" t="s">
        <v>32</v>
      </c>
      <c r="H8" s="2" t="s">
        <v>33</v>
      </c>
      <c r="J8" s="2" t="s">
        <v>31</v>
      </c>
      <c r="L8" s="10" t="s">
        <v>18</v>
      </c>
    </row>
    <row r="9" spans="1:16" ht="21.75" customHeight="1">
      <c r="A9" s="60" t="s">
        <v>96</v>
      </c>
      <c r="B9" s="60"/>
      <c r="D9" s="15">
        <v>743863041</v>
      </c>
      <c r="F9" s="15">
        <v>2766548</v>
      </c>
      <c r="H9" s="15">
        <v>0</v>
      </c>
      <c r="J9" s="15">
        <f>D9+F9-H9</f>
        <v>746629589</v>
      </c>
      <c r="L9" s="46">
        <f>J9/P13</f>
        <v>1.8037792065567798E-4</v>
      </c>
    </row>
    <row r="10" spans="1:16" ht="21.75" customHeight="1">
      <c r="A10" s="66" t="s">
        <v>26</v>
      </c>
      <c r="B10" s="66"/>
      <c r="D10" s="19">
        <f>SUM(D9)</f>
        <v>743863041</v>
      </c>
      <c r="F10" s="19">
        <f>SUM(F9)</f>
        <v>2766548</v>
      </c>
      <c r="H10" s="19">
        <v>0</v>
      </c>
      <c r="J10" s="19">
        <f>SUM(J9)</f>
        <v>746629589</v>
      </c>
      <c r="L10" s="47">
        <f>SUM(L9)</f>
        <v>1.8037792065567798E-4</v>
      </c>
    </row>
    <row r="13" spans="1:16">
      <c r="P13" s="45">
        <v>4139251557430</v>
      </c>
    </row>
    <row r="14" spans="1:16">
      <c r="F14" s="28"/>
    </row>
  </sheetData>
  <mergeCells count="8"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J21"/>
  <sheetViews>
    <sheetView rightToLeft="1" view="pageBreakPreview" zoomScale="115" zoomScaleNormal="85" zoomScaleSheetLayoutView="115" workbookViewId="0">
      <selection activeCell="F26" sqref="F26"/>
    </sheetView>
  </sheetViews>
  <sheetFormatPr defaultRowHeight="12.75"/>
  <cols>
    <col min="1" max="1" width="2.5703125" style="13" customWidth="1"/>
    <col min="2" max="2" width="44.140625" style="13" customWidth="1"/>
    <col min="3" max="3" width="1.28515625" style="13" customWidth="1"/>
    <col min="4" max="4" width="11.7109375" style="13" customWidth="1"/>
    <col min="5" max="5" width="1.28515625" style="13" customWidth="1"/>
    <col min="6" max="6" width="22" style="13" customWidth="1"/>
    <col min="7" max="7" width="1.28515625" style="13" customWidth="1"/>
    <col min="8" max="8" width="15.5703125" style="13" customWidth="1"/>
    <col min="9" max="9" width="1.28515625" style="13" customWidth="1"/>
    <col min="10" max="10" width="19.42578125" style="13" customWidth="1"/>
    <col min="11" max="11" width="0.28515625" style="13" customWidth="1"/>
    <col min="12" max="16384" width="9.140625" style="13"/>
  </cols>
  <sheetData>
    <row r="1" spans="1:10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1.75" customHeight="1">
      <c r="A2" s="56" t="s">
        <v>34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14.45" customHeight="1"/>
    <row r="5" spans="1:10" s="24" customFormat="1" ht="29.1" customHeight="1">
      <c r="A5" s="1" t="s">
        <v>35</v>
      </c>
      <c r="B5" s="57" t="s">
        <v>36</v>
      </c>
      <c r="C5" s="57"/>
      <c r="D5" s="57"/>
      <c r="E5" s="57"/>
      <c r="F5" s="57"/>
      <c r="G5" s="57"/>
      <c r="H5" s="57"/>
      <c r="I5" s="57"/>
      <c r="J5" s="57"/>
    </row>
    <row r="6" spans="1:10" ht="14.45" customHeight="1"/>
    <row r="7" spans="1:10" ht="14.45" customHeight="1">
      <c r="A7" s="58" t="s">
        <v>37</v>
      </c>
      <c r="B7" s="58"/>
      <c r="D7" s="2" t="s">
        <v>38</v>
      </c>
      <c r="F7" s="2" t="s">
        <v>31</v>
      </c>
      <c r="H7" s="2" t="s">
        <v>39</v>
      </c>
      <c r="J7" s="2" t="s">
        <v>40</v>
      </c>
    </row>
    <row r="8" spans="1:10" ht="21.75" customHeight="1">
      <c r="A8" s="60" t="s">
        <v>41</v>
      </c>
      <c r="B8" s="60"/>
      <c r="D8" s="20" t="s">
        <v>42</v>
      </c>
      <c r="F8" s="15">
        <f>'درآمد سرمایه گذاری در سهام'!F32</f>
        <v>-901472955597</v>
      </c>
      <c r="H8" s="48">
        <f>F8/F11</f>
        <v>1.0000030689289936</v>
      </c>
      <c r="I8" s="54"/>
      <c r="J8" s="46">
        <v>0.21778646286400413</v>
      </c>
    </row>
    <row r="9" spans="1:10" s="33" customFormat="1" ht="21.75" customHeight="1">
      <c r="A9" s="62" t="s">
        <v>45</v>
      </c>
      <c r="B9" s="62"/>
      <c r="D9" s="34" t="s">
        <v>43</v>
      </c>
      <c r="F9" s="35">
        <f>'درآمد سپرده بانکی'!D9</f>
        <v>2766548</v>
      </c>
      <c r="H9" s="49">
        <f>F9/F11</f>
        <v>-3.0689289935572371E-6</v>
      </c>
      <c r="I9" s="54"/>
      <c r="J9" s="52">
        <v>6.6836913911018945E-7</v>
      </c>
    </row>
    <row r="10" spans="1:10" s="33" customFormat="1" ht="21.75" customHeight="1">
      <c r="A10" s="64" t="s">
        <v>46</v>
      </c>
      <c r="B10" s="64"/>
      <c r="D10" s="36" t="s">
        <v>44</v>
      </c>
      <c r="F10" s="37">
        <f>'سایر درآمدها'!D10</f>
        <v>0</v>
      </c>
      <c r="H10" s="50">
        <f>F10/F11</f>
        <v>0</v>
      </c>
      <c r="I10" s="54"/>
      <c r="J10" s="53">
        <v>0</v>
      </c>
    </row>
    <row r="11" spans="1:10" ht="21.75" customHeight="1">
      <c r="A11" s="66" t="s">
        <v>26</v>
      </c>
      <c r="B11" s="66"/>
      <c r="D11" s="19"/>
      <c r="F11" s="19">
        <f>SUM(F8:F10)</f>
        <v>-901470189049</v>
      </c>
      <c r="H11" s="44">
        <f>SUM(H8:H10)</f>
        <v>1</v>
      </c>
      <c r="I11" s="54"/>
      <c r="J11" s="47">
        <f>SUM(J8:J10)</f>
        <v>0.21778713123314325</v>
      </c>
    </row>
    <row r="15" spans="1:10">
      <c r="F15" s="28"/>
      <c r="J15" s="28"/>
    </row>
    <row r="16" spans="1:10">
      <c r="F16" s="28"/>
    </row>
    <row r="17" spans="6:8">
      <c r="F17" s="28"/>
    </row>
    <row r="19" spans="6:8">
      <c r="H19" s="51"/>
    </row>
    <row r="20" spans="6:8">
      <c r="H20" s="51"/>
    </row>
    <row r="21" spans="6:8">
      <c r="H21" s="51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W60"/>
  <sheetViews>
    <sheetView rightToLeft="1" view="pageBreakPreview" zoomScale="70" zoomScaleNormal="85" zoomScaleSheetLayoutView="70" workbookViewId="0">
      <selection activeCell="P26" sqref="P26:Q26"/>
    </sheetView>
  </sheetViews>
  <sheetFormatPr defaultRowHeight="12.75"/>
  <cols>
    <col min="1" max="1" width="6.140625" style="13" bestFit="1" customWidth="1"/>
    <col min="2" max="2" width="18.140625" style="13" customWidth="1"/>
    <col min="3" max="3" width="1.28515625" style="13" customWidth="1"/>
    <col min="4" max="4" width="14.7109375" style="13" bestFit="1" customWidth="1"/>
    <col min="5" max="5" width="1.28515625" style="13" customWidth="1"/>
    <col min="6" max="6" width="18" style="13" bestFit="1" customWidth="1"/>
    <col min="7" max="7" width="1.28515625" style="13" customWidth="1"/>
    <col min="8" max="8" width="11.140625" style="13" bestFit="1" customWidth="1"/>
    <col min="9" max="9" width="1.28515625" style="13" customWidth="1"/>
    <col min="10" max="10" width="18" style="13" bestFit="1" customWidth="1"/>
    <col min="11" max="11" width="1.28515625" style="13" customWidth="1"/>
    <col min="12" max="12" width="17.28515625" style="13" bestFit="1" customWidth="1"/>
    <col min="13" max="13" width="1.28515625" style="13" customWidth="1"/>
    <col min="14" max="14" width="14.7109375" style="13" bestFit="1" customWidth="1"/>
    <col min="15" max="16" width="1.28515625" style="13" customWidth="1"/>
    <col min="17" max="17" width="16.5703125" style="13" bestFit="1" customWidth="1"/>
    <col min="18" max="18" width="1.28515625" style="13" customWidth="1"/>
    <col min="19" max="19" width="16.7109375" style="13" bestFit="1" customWidth="1"/>
    <col min="20" max="20" width="1.28515625" style="13" customWidth="1"/>
    <col min="21" max="21" width="18.28515625" style="13" bestFit="1" customWidth="1"/>
    <col min="22" max="22" width="1.28515625" style="13" customWidth="1"/>
    <col min="23" max="23" width="17.28515625" style="32" bestFit="1" customWidth="1"/>
    <col min="24" max="24" width="0.28515625" style="13" customWidth="1"/>
    <col min="25" max="16384" width="9.140625" style="13"/>
  </cols>
  <sheetData>
    <row r="1" spans="1:23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3" ht="21.75" customHeight="1">
      <c r="A2" s="56" t="s">
        <v>34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23" ht="14.45" customHeight="1"/>
    <row r="5" spans="1:23" s="24" customFormat="1" ht="14.45" customHeight="1">
      <c r="A5" s="1" t="s">
        <v>47</v>
      </c>
      <c r="B5" s="57" t="s">
        <v>48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ht="14.45" customHeight="1">
      <c r="D6" s="58" t="s">
        <v>49</v>
      </c>
      <c r="E6" s="58"/>
      <c r="F6" s="58"/>
      <c r="G6" s="58"/>
      <c r="H6" s="58"/>
      <c r="I6" s="58"/>
      <c r="J6" s="58"/>
      <c r="K6" s="58"/>
      <c r="L6" s="58"/>
      <c r="N6" s="58" t="s">
        <v>50</v>
      </c>
      <c r="O6" s="58"/>
      <c r="P6" s="58"/>
      <c r="Q6" s="58"/>
      <c r="R6" s="58"/>
      <c r="S6" s="58"/>
      <c r="T6" s="58"/>
      <c r="U6" s="58"/>
      <c r="V6" s="58"/>
      <c r="W6" s="58"/>
    </row>
    <row r="7" spans="1:23" ht="14.45" customHeight="1">
      <c r="D7" s="14"/>
      <c r="E7" s="14"/>
      <c r="F7" s="14"/>
      <c r="G7" s="14"/>
      <c r="H7" s="14"/>
      <c r="I7" s="14"/>
      <c r="J7" s="59" t="s">
        <v>26</v>
      </c>
      <c r="K7" s="59"/>
      <c r="L7" s="59"/>
      <c r="N7" s="14"/>
      <c r="O7" s="14"/>
      <c r="P7" s="14"/>
      <c r="Q7" s="14"/>
      <c r="R7" s="14"/>
      <c r="S7" s="14"/>
      <c r="T7" s="14"/>
      <c r="U7" s="59" t="s">
        <v>26</v>
      </c>
      <c r="V7" s="59"/>
      <c r="W7" s="59"/>
    </row>
    <row r="8" spans="1:23" ht="14.45" customHeight="1">
      <c r="A8" s="58" t="s">
        <v>51</v>
      </c>
      <c r="B8" s="58"/>
      <c r="D8" s="2" t="s">
        <v>52</v>
      </c>
      <c r="F8" s="2" t="s">
        <v>53</v>
      </c>
      <c r="H8" s="2" t="s">
        <v>54</v>
      </c>
      <c r="J8" s="4" t="s">
        <v>31</v>
      </c>
      <c r="K8" s="14"/>
      <c r="L8" s="4" t="s">
        <v>39</v>
      </c>
      <c r="N8" s="2" t="s">
        <v>52</v>
      </c>
      <c r="P8" s="58" t="s">
        <v>53</v>
      </c>
      <c r="Q8" s="58"/>
      <c r="S8" s="2" t="s">
        <v>54</v>
      </c>
      <c r="U8" s="4" t="s">
        <v>31</v>
      </c>
      <c r="V8" s="14"/>
      <c r="W8" s="73" t="s">
        <v>39</v>
      </c>
    </row>
    <row r="9" spans="1:23" ht="21.75" customHeight="1">
      <c r="A9" s="60" t="s">
        <v>55</v>
      </c>
      <c r="B9" s="60"/>
      <c r="D9" s="15">
        <v>0</v>
      </c>
      <c r="F9" s="15">
        <v>0</v>
      </c>
      <c r="H9" s="15">
        <v>0</v>
      </c>
      <c r="J9" s="15">
        <f>D9+F9+H9</f>
        <v>0</v>
      </c>
      <c r="L9" s="41">
        <v>0</v>
      </c>
      <c r="N9" s="15">
        <v>0</v>
      </c>
      <c r="P9" s="61">
        <v>0</v>
      </c>
      <c r="Q9" s="61"/>
      <c r="S9" s="15">
        <v>10042157238</v>
      </c>
      <c r="U9" s="15">
        <f>N9+P9+S9</f>
        <v>10042157238</v>
      </c>
      <c r="W9" s="41">
        <v>9.4543195638290816E-3</v>
      </c>
    </row>
    <row r="10" spans="1:23" ht="21.75" customHeight="1">
      <c r="A10" s="62" t="s">
        <v>56</v>
      </c>
      <c r="B10" s="62"/>
      <c r="D10" s="16">
        <v>0</v>
      </c>
      <c r="F10" s="16">
        <v>0</v>
      </c>
      <c r="H10" s="16">
        <v>0</v>
      </c>
      <c r="J10" s="31">
        <f t="shared" ref="J10:J31" si="0">D10+F10+H10</f>
        <v>0</v>
      </c>
      <c r="L10" s="42">
        <v>0</v>
      </c>
      <c r="N10" s="16">
        <v>0</v>
      </c>
      <c r="P10" s="63">
        <v>0</v>
      </c>
      <c r="Q10" s="63"/>
      <c r="S10" s="16">
        <v>17783203350</v>
      </c>
      <c r="U10" s="31">
        <f t="shared" ref="U10:U31" si="1">N10+P10+S10</f>
        <v>17783203350</v>
      </c>
      <c r="W10" s="42">
        <v>1.6742228124376621E-2</v>
      </c>
    </row>
    <row r="11" spans="1:23" ht="21.75" customHeight="1">
      <c r="A11" s="62" t="s">
        <v>57</v>
      </c>
      <c r="B11" s="62"/>
      <c r="D11" s="16">
        <v>0</v>
      </c>
      <c r="F11" s="16">
        <v>0</v>
      </c>
      <c r="H11" s="16">
        <v>0</v>
      </c>
      <c r="J11" s="31">
        <f t="shared" si="0"/>
        <v>0</v>
      </c>
      <c r="L11" s="42">
        <v>0</v>
      </c>
      <c r="N11" s="16">
        <v>0</v>
      </c>
      <c r="P11" s="63">
        <v>0</v>
      </c>
      <c r="Q11" s="63"/>
      <c r="S11" s="16">
        <v>1439222201</v>
      </c>
      <c r="U11" s="31">
        <f t="shared" si="1"/>
        <v>1439222201</v>
      </c>
      <c r="W11" s="42">
        <v>1.3549744630687937E-3</v>
      </c>
    </row>
    <row r="12" spans="1:23" ht="21.75" customHeight="1">
      <c r="A12" s="62" t="s">
        <v>25</v>
      </c>
      <c r="B12" s="62"/>
      <c r="D12" s="16">
        <v>0</v>
      </c>
      <c r="F12" s="16">
        <v>-201120725</v>
      </c>
      <c r="H12" s="16">
        <v>0</v>
      </c>
      <c r="J12" s="31">
        <f t="shared" si="0"/>
        <v>-201120725</v>
      </c>
      <c r="L12" s="42">
        <v>2.2310233906774042E-4</v>
      </c>
      <c r="N12" s="16">
        <v>0</v>
      </c>
      <c r="P12" s="63">
        <v>641456689</v>
      </c>
      <c r="Q12" s="63"/>
      <c r="S12" s="16">
        <v>608666797</v>
      </c>
      <c r="U12" s="31">
        <f t="shared" si="1"/>
        <v>1250123486</v>
      </c>
      <c r="W12" s="42">
        <v>1.1769450179656717E-3</v>
      </c>
    </row>
    <row r="13" spans="1:23" ht="21.75" customHeight="1">
      <c r="A13" s="62" t="s">
        <v>20</v>
      </c>
      <c r="B13" s="62"/>
      <c r="D13" s="16">
        <v>0</v>
      </c>
      <c r="F13" s="16">
        <v>-428129076</v>
      </c>
      <c r="H13" s="16">
        <v>0</v>
      </c>
      <c r="J13" s="31">
        <f t="shared" si="0"/>
        <v>-428129076</v>
      </c>
      <c r="L13" s="42">
        <v>4.7492170823524232E-4</v>
      </c>
      <c r="N13" s="16">
        <v>0</v>
      </c>
      <c r="P13" s="63">
        <v>3576757169</v>
      </c>
      <c r="Q13" s="63"/>
      <c r="S13" s="16">
        <v>3930466107</v>
      </c>
      <c r="U13" s="31">
        <f t="shared" si="1"/>
        <v>7507223276</v>
      </c>
      <c r="W13" s="42">
        <v>7.0677730099409789E-3</v>
      </c>
    </row>
    <row r="14" spans="1:23" ht="21.75" customHeight="1">
      <c r="A14" s="62" t="s">
        <v>58</v>
      </c>
      <c r="B14" s="62"/>
      <c r="D14" s="16">
        <v>0</v>
      </c>
      <c r="F14" s="16">
        <v>0</v>
      </c>
      <c r="H14" s="16">
        <v>0</v>
      </c>
      <c r="J14" s="31">
        <f t="shared" si="0"/>
        <v>0</v>
      </c>
      <c r="L14" s="42">
        <v>0</v>
      </c>
      <c r="N14" s="16">
        <v>0</v>
      </c>
      <c r="P14" s="63">
        <v>0</v>
      </c>
      <c r="Q14" s="63"/>
      <c r="S14" s="16">
        <v>6591999342</v>
      </c>
      <c r="U14" s="31">
        <f t="shared" si="1"/>
        <v>6591999342</v>
      </c>
      <c r="W14" s="42">
        <v>6.2061235317035605E-3</v>
      </c>
    </row>
    <row r="15" spans="1:23" ht="21.75" customHeight="1">
      <c r="A15" s="62" t="s">
        <v>59</v>
      </c>
      <c r="B15" s="62"/>
      <c r="D15" s="16">
        <v>0</v>
      </c>
      <c r="F15" s="16">
        <v>0</v>
      </c>
      <c r="H15" s="16">
        <v>0</v>
      </c>
      <c r="J15" s="31">
        <f t="shared" si="0"/>
        <v>0</v>
      </c>
      <c r="L15" s="42">
        <v>0</v>
      </c>
      <c r="N15" s="16">
        <v>0</v>
      </c>
      <c r="P15" s="63">
        <v>0</v>
      </c>
      <c r="Q15" s="63"/>
      <c r="S15" s="16">
        <v>16895580115</v>
      </c>
      <c r="U15" s="31">
        <f t="shared" si="1"/>
        <v>16895580115</v>
      </c>
      <c r="W15" s="42">
        <v>1.5906563683252904E-2</v>
      </c>
    </row>
    <row r="16" spans="1:23" ht="21.75" customHeight="1">
      <c r="A16" s="62" t="s">
        <v>23</v>
      </c>
      <c r="B16" s="62"/>
      <c r="D16" s="16">
        <v>0</v>
      </c>
      <c r="F16" s="16">
        <v>-625998335</v>
      </c>
      <c r="H16" s="16">
        <v>0</v>
      </c>
      <c r="J16" s="31">
        <f t="shared" si="0"/>
        <v>-625998335</v>
      </c>
      <c r="L16" s="42">
        <v>6.9441721031490396E-4</v>
      </c>
      <c r="N16" s="16">
        <v>0</v>
      </c>
      <c r="P16" s="63">
        <v>4078671</v>
      </c>
      <c r="Q16" s="63"/>
      <c r="S16" s="16">
        <v>1346225108</v>
      </c>
      <c r="U16" s="31">
        <f t="shared" si="1"/>
        <v>1350303779</v>
      </c>
      <c r="W16" s="42">
        <v>1.2712610579930098E-3</v>
      </c>
    </row>
    <row r="17" spans="1:23" ht="21.75" customHeight="1">
      <c r="A17" s="62" t="s">
        <v>60</v>
      </c>
      <c r="B17" s="62"/>
      <c r="D17" s="16">
        <v>0</v>
      </c>
      <c r="F17" s="16">
        <v>0</v>
      </c>
      <c r="H17" s="16">
        <v>0</v>
      </c>
      <c r="J17" s="31">
        <f t="shared" si="0"/>
        <v>0</v>
      </c>
      <c r="L17" s="42">
        <v>0</v>
      </c>
      <c r="N17" s="16">
        <v>0</v>
      </c>
      <c r="P17" s="63">
        <v>0</v>
      </c>
      <c r="Q17" s="63"/>
      <c r="S17" s="16">
        <v>-12704010</v>
      </c>
      <c r="U17" s="31">
        <f t="shared" si="1"/>
        <v>-12704010</v>
      </c>
      <c r="W17" s="42">
        <v>1.1960355472984109E-5</v>
      </c>
    </row>
    <row r="18" spans="1:23" ht="21.75" customHeight="1">
      <c r="A18" s="62" t="s">
        <v>61</v>
      </c>
      <c r="B18" s="62"/>
      <c r="D18" s="16">
        <v>0</v>
      </c>
      <c r="F18" s="16">
        <v>0</v>
      </c>
      <c r="H18" s="16">
        <v>0</v>
      </c>
      <c r="J18" s="31">
        <f t="shared" si="0"/>
        <v>0</v>
      </c>
      <c r="L18" s="42">
        <v>0</v>
      </c>
      <c r="N18" s="16">
        <v>0</v>
      </c>
      <c r="P18" s="63">
        <v>0</v>
      </c>
      <c r="Q18" s="63"/>
      <c r="S18" s="16">
        <v>5614019851</v>
      </c>
      <c r="U18" s="31">
        <f t="shared" si="1"/>
        <v>5614019851</v>
      </c>
      <c r="W18" s="42">
        <v>5.2853920179808805E-3</v>
      </c>
    </row>
    <row r="19" spans="1:23" ht="21.75" customHeight="1">
      <c r="A19" s="62" t="s">
        <v>62</v>
      </c>
      <c r="B19" s="62"/>
      <c r="D19" s="16">
        <v>0</v>
      </c>
      <c r="F19" s="16">
        <v>0</v>
      </c>
      <c r="H19" s="16">
        <v>0</v>
      </c>
      <c r="J19" s="31">
        <f t="shared" si="0"/>
        <v>0</v>
      </c>
      <c r="L19" s="42">
        <v>0</v>
      </c>
      <c r="N19" s="16">
        <v>0</v>
      </c>
      <c r="P19" s="63">
        <v>0</v>
      </c>
      <c r="Q19" s="63"/>
      <c r="S19" s="16">
        <v>7143814172</v>
      </c>
      <c r="U19" s="31">
        <f t="shared" si="1"/>
        <v>7143814172</v>
      </c>
      <c r="W19" s="42">
        <v>6.7256367816194767E-3</v>
      </c>
    </row>
    <row r="20" spans="1:23" ht="21.75" customHeight="1">
      <c r="A20" s="62" t="s">
        <v>63</v>
      </c>
      <c r="B20" s="62"/>
      <c r="D20" s="16">
        <v>0</v>
      </c>
      <c r="F20" s="16">
        <v>0</v>
      </c>
      <c r="H20" s="16">
        <v>0</v>
      </c>
      <c r="J20" s="31">
        <f t="shared" si="0"/>
        <v>0</v>
      </c>
      <c r="L20" s="42">
        <v>0</v>
      </c>
      <c r="N20" s="16">
        <v>0</v>
      </c>
      <c r="P20" s="63">
        <v>0</v>
      </c>
      <c r="Q20" s="63"/>
      <c r="S20" s="16">
        <v>26147759</v>
      </c>
      <c r="U20" s="31">
        <f t="shared" si="1"/>
        <v>26147759</v>
      </c>
      <c r="W20" s="42">
        <v>2.461714785031809E-5</v>
      </c>
    </row>
    <row r="21" spans="1:23" ht="21.75" customHeight="1">
      <c r="A21" s="62" t="s">
        <v>64</v>
      </c>
      <c r="B21" s="62"/>
      <c r="D21" s="16">
        <v>0</v>
      </c>
      <c r="F21" s="16">
        <v>0</v>
      </c>
      <c r="H21" s="16">
        <v>0</v>
      </c>
      <c r="J21" s="31">
        <f t="shared" si="0"/>
        <v>0</v>
      </c>
      <c r="L21" s="42">
        <v>0</v>
      </c>
      <c r="N21" s="16">
        <v>0</v>
      </c>
      <c r="P21" s="63">
        <v>0</v>
      </c>
      <c r="Q21" s="63"/>
      <c r="S21" s="16">
        <v>18348289725</v>
      </c>
      <c r="U21" s="31">
        <f t="shared" si="1"/>
        <v>18348289725</v>
      </c>
      <c r="W21" s="42">
        <v>1.7274236042973977E-2</v>
      </c>
    </row>
    <row r="22" spans="1:23" ht="21.75" customHeight="1">
      <c r="A22" s="62" t="s">
        <v>65</v>
      </c>
      <c r="B22" s="62"/>
      <c r="D22" s="16">
        <v>0</v>
      </c>
      <c r="F22" s="16">
        <v>0</v>
      </c>
      <c r="H22" s="16">
        <v>0</v>
      </c>
      <c r="J22" s="31">
        <f t="shared" si="0"/>
        <v>0</v>
      </c>
      <c r="L22" s="42">
        <v>0</v>
      </c>
      <c r="N22" s="16">
        <v>0</v>
      </c>
      <c r="P22" s="63">
        <v>0</v>
      </c>
      <c r="Q22" s="63"/>
      <c r="S22" s="16">
        <v>2336171698</v>
      </c>
      <c r="U22" s="31">
        <f t="shared" si="1"/>
        <v>2336171698</v>
      </c>
      <c r="W22" s="42">
        <v>2.1994192348718934E-3</v>
      </c>
    </row>
    <row r="23" spans="1:23" ht="21.75" customHeight="1">
      <c r="A23" s="62" t="s">
        <v>19</v>
      </c>
      <c r="B23" s="62"/>
      <c r="D23" s="16">
        <v>0</v>
      </c>
      <c r="F23" s="16">
        <v>-895027540000</v>
      </c>
      <c r="H23" s="16">
        <v>0</v>
      </c>
      <c r="J23" s="31">
        <f t="shared" si="0"/>
        <v>-895027540000</v>
      </c>
      <c r="L23" s="42">
        <v>0.99285012871769229</v>
      </c>
      <c r="N23" s="16">
        <v>0</v>
      </c>
      <c r="P23" s="63">
        <v>806762500949</v>
      </c>
      <c r="Q23" s="63"/>
      <c r="S23" s="16">
        <v>72161649343</v>
      </c>
      <c r="U23" s="31">
        <f t="shared" si="1"/>
        <v>878924150292</v>
      </c>
      <c r="W23" s="42">
        <v>0.82747457466444296</v>
      </c>
    </row>
    <row r="24" spans="1:23" ht="21.75" customHeight="1">
      <c r="A24" s="62" t="s">
        <v>22</v>
      </c>
      <c r="B24" s="62"/>
      <c r="D24" s="16">
        <v>0</v>
      </c>
      <c r="F24" s="16">
        <v>-526300007</v>
      </c>
      <c r="H24" s="16">
        <v>0</v>
      </c>
      <c r="J24" s="31">
        <f t="shared" si="0"/>
        <v>-526300007</v>
      </c>
      <c r="L24" s="42">
        <v>5.8382229187503251E-4</v>
      </c>
      <c r="N24" s="16">
        <v>7953183978</v>
      </c>
      <c r="P24" s="63">
        <v>-1500781558</v>
      </c>
      <c r="Q24" s="63"/>
      <c r="S24" s="16">
        <v>-3224496469</v>
      </c>
      <c r="U24" s="31">
        <f t="shared" si="1"/>
        <v>3227905951</v>
      </c>
      <c r="W24" s="42">
        <v>3.0389540473693601E-3</v>
      </c>
    </row>
    <row r="25" spans="1:23" ht="21.75" customHeight="1">
      <c r="A25" s="62" t="s">
        <v>24</v>
      </c>
      <c r="B25" s="62"/>
      <c r="D25" s="16">
        <v>0</v>
      </c>
      <c r="F25" s="16">
        <v>-417944124</v>
      </c>
      <c r="H25" s="16">
        <v>0</v>
      </c>
      <c r="J25" s="31">
        <f t="shared" si="0"/>
        <v>-417944124</v>
      </c>
      <c r="L25" s="42">
        <v>4.6362358560520178E-4</v>
      </c>
      <c r="N25" s="16">
        <v>0</v>
      </c>
      <c r="P25" s="63">
        <v>691544664</v>
      </c>
      <c r="Q25" s="63"/>
      <c r="S25" s="16">
        <v>854498856</v>
      </c>
      <c r="U25" s="31">
        <f t="shared" si="1"/>
        <v>1546043520</v>
      </c>
      <c r="W25" s="42">
        <v>1.4555427834127663E-3</v>
      </c>
    </row>
    <row r="26" spans="1:23" ht="21.75" customHeight="1">
      <c r="A26" s="62" t="s">
        <v>66</v>
      </c>
      <c r="B26" s="62"/>
      <c r="D26" s="16">
        <v>0</v>
      </c>
      <c r="F26" s="16">
        <v>0</v>
      </c>
      <c r="H26" s="16">
        <v>0</v>
      </c>
      <c r="J26" s="31">
        <f t="shared" si="0"/>
        <v>0</v>
      </c>
      <c r="L26" s="42">
        <v>0</v>
      </c>
      <c r="N26" s="16">
        <v>0</v>
      </c>
      <c r="P26" s="63">
        <v>0</v>
      </c>
      <c r="Q26" s="63"/>
      <c r="S26" s="16">
        <v>2205298901</v>
      </c>
      <c r="U26" s="31">
        <f t="shared" si="1"/>
        <v>2205298901</v>
      </c>
      <c r="W26" s="42">
        <v>2.076207337694255E-3</v>
      </c>
    </row>
    <row r="27" spans="1:23" ht="21.75" customHeight="1">
      <c r="A27" s="62" t="s">
        <v>67</v>
      </c>
      <c r="B27" s="62"/>
      <c r="D27" s="16">
        <v>0</v>
      </c>
      <c r="F27" s="16">
        <v>0</v>
      </c>
      <c r="H27" s="16">
        <v>0</v>
      </c>
      <c r="J27" s="31">
        <f t="shared" si="0"/>
        <v>0</v>
      </c>
      <c r="L27" s="42">
        <v>0</v>
      </c>
      <c r="N27" s="16">
        <v>0</v>
      </c>
      <c r="P27" s="63">
        <v>0</v>
      </c>
      <c r="Q27" s="63"/>
      <c r="S27" s="16">
        <v>19488594190</v>
      </c>
      <c r="U27" s="31">
        <f t="shared" si="1"/>
        <v>19488594190</v>
      </c>
      <c r="W27" s="42">
        <v>1.8347790515052555E-2</v>
      </c>
    </row>
    <row r="28" spans="1:23" ht="21.75" customHeight="1">
      <c r="A28" s="62" t="s">
        <v>68</v>
      </c>
      <c r="B28" s="62"/>
      <c r="D28" s="16">
        <v>0</v>
      </c>
      <c r="F28" s="16">
        <v>0</v>
      </c>
      <c r="H28" s="16">
        <v>0</v>
      </c>
      <c r="J28" s="31">
        <f t="shared" si="0"/>
        <v>0</v>
      </c>
      <c r="L28" s="42">
        <v>0</v>
      </c>
      <c r="N28" s="16">
        <v>0</v>
      </c>
      <c r="P28" s="63">
        <v>0</v>
      </c>
      <c r="Q28" s="63"/>
      <c r="S28" s="16">
        <v>15807704827</v>
      </c>
      <c r="U28" s="31">
        <f t="shared" si="1"/>
        <v>15807704827</v>
      </c>
      <c r="W28" s="42">
        <v>1.48823693418792E-2</v>
      </c>
    </row>
    <row r="29" spans="1:23" ht="21.75" customHeight="1">
      <c r="A29" s="62" t="s">
        <v>69</v>
      </c>
      <c r="B29" s="62"/>
      <c r="D29" s="16">
        <v>0</v>
      </c>
      <c r="F29" s="16">
        <v>0</v>
      </c>
      <c r="H29" s="16">
        <v>0</v>
      </c>
      <c r="J29" s="31">
        <f t="shared" si="0"/>
        <v>0</v>
      </c>
      <c r="L29" s="42">
        <v>0</v>
      </c>
      <c r="N29" s="16">
        <v>0</v>
      </c>
      <c r="P29" s="63">
        <v>0</v>
      </c>
      <c r="Q29" s="63"/>
      <c r="S29" s="16">
        <v>9477935516</v>
      </c>
      <c r="U29" s="31">
        <f t="shared" si="1"/>
        <v>9477935516</v>
      </c>
      <c r="W29" s="42">
        <v>8.9231256840463027E-3</v>
      </c>
    </row>
    <row r="30" spans="1:23" ht="21.75" customHeight="1">
      <c r="A30" s="62" t="s">
        <v>70</v>
      </c>
      <c r="B30" s="62"/>
      <c r="D30" s="16">
        <v>0</v>
      </c>
      <c r="F30" s="16">
        <v>0</v>
      </c>
      <c r="H30" s="16">
        <v>0</v>
      </c>
      <c r="J30" s="31">
        <f t="shared" si="0"/>
        <v>0</v>
      </c>
      <c r="L30" s="42">
        <v>0</v>
      </c>
      <c r="N30" s="16">
        <v>0</v>
      </c>
      <c r="P30" s="63">
        <v>0</v>
      </c>
      <c r="Q30" s="63"/>
      <c r="S30" s="16">
        <v>27612051008</v>
      </c>
      <c r="U30" s="31">
        <f t="shared" si="1"/>
        <v>27612051008</v>
      </c>
      <c r="W30" s="42">
        <v>2.59957246093044E-2</v>
      </c>
    </row>
    <row r="31" spans="1:23" ht="21.75" customHeight="1">
      <c r="A31" s="64" t="s">
        <v>21</v>
      </c>
      <c r="B31" s="64"/>
      <c r="D31" s="18">
        <v>0</v>
      </c>
      <c r="F31" s="18">
        <v>-4245923330</v>
      </c>
      <c r="H31" s="18">
        <v>0</v>
      </c>
      <c r="J31" s="31">
        <f t="shared" si="0"/>
        <v>-4245923330</v>
      </c>
      <c r="L31" s="43">
        <v>4.7099841472095401E-3</v>
      </c>
      <c r="N31" s="18">
        <v>0</v>
      </c>
      <c r="P31" s="63">
        <v>-3250587737</v>
      </c>
      <c r="Q31" s="65"/>
      <c r="S31" s="18">
        <v>10796567686</v>
      </c>
      <c r="U31" s="31">
        <f t="shared" si="1"/>
        <v>7545979949</v>
      </c>
      <c r="W31" s="43">
        <v>7.1042609838980371E-3</v>
      </c>
    </row>
    <row r="32" spans="1:23" ht="21.75" customHeight="1">
      <c r="A32" s="66" t="s">
        <v>26</v>
      </c>
      <c r="B32" s="66"/>
      <c r="D32" s="19">
        <f>SUM(D9:D31)</f>
        <v>0</v>
      </c>
      <c r="F32" s="19">
        <f>SUM(F9:F31)</f>
        <v>-901472955597</v>
      </c>
      <c r="H32" s="19">
        <f>SUM(H9:H31)</f>
        <v>0</v>
      </c>
      <c r="J32" s="19">
        <f>SUM(J9:J31)</f>
        <v>-901472955597</v>
      </c>
      <c r="L32" s="72">
        <v>1</v>
      </c>
      <c r="N32" s="19">
        <f>SUM(N9:N31)</f>
        <v>7953183978</v>
      </c>
      <c r="Q32" s="19">
        <f>SUM(P9:Q31)</f>
        <v>806924968847</v>
      </c>
      <c r="S32" s="19">
        <f>SUM(S9:S31)</f>
        <v>247273063311</v>
      </c>
      <c r="U32" s="19">
        <f>SUM(U9:U31)</f>
        <v>1062151216136</v>
      </c>
      <c r="V32" s="28">
        <f>SUM(U32)</f>
        <v>1062151216136</v>
      </c>
      <c r="W32" s="44">
        <f>SUM(W9:W31)</f>
        <v>1</v>
      </c>
    </row>
    <row r="35" spans="10:21">
      <c r="J35" s="28"/>
      <c r="U35" s="28"/>
    </row>
    <row r="36" spans="10:21">
      <c r="J36" s="28"/>
      <c r="U36" s="28"/>
    </row>
    <row r="37" spans="10:21">
      <c r="J37" s="28"/>
      <c r="U37" s="28"/>
    </row>
    <row r="38" spans="10:21">
      <c r="J38" s="28"/>
      <c r="U38" s="28"/>
    </row>
    <row r="39" spans="10:21">
      <c r="J39" s="28"/>
      <c r="U39" s="28"/>
    </row>
    <row r="40" spans="10:21">
      <c r="J40" s="28"/>
      <c r="U40" s="28"/>
    </row>
    <row r="41" spans="10:21">
      <c r="J41" s="28"/>
      <c r="U41" s="28"/>
    </row>
    <row r="42" spans="10:21">
      <c r="J42" s="28"/>
      <c r="U42" s="28"/>
    </row>
    <row r="43" spans="10:21">
      <c r="J43" s="28"/>
      <c r="U43" s="28"/>
    </row>
    <row r="44" spans="10:21">
      <c r="J44" s="28"/>
      <c r="U44" s="28"/>
    </row>
    <row r="45" spans="10:21">
      <c r="J45" s="28"/>
      <c r="U45" s="28"/>
    </row>
    <row r="46" spans="10:21">
      <c r="J46" s="28"/>
      <c r="U46" s="28"/>
    </row>
    <row r="47" spans="10:21">
      <c r="J47" s="28"/>
      <c r="U47" s="28"/>
    </row>
    <row r="48" spans="10:21">
      <c r="J48" s="28"/>
      <c r="U48" s="28"/>
    </row>
    <row r="49" spans="10:21">
      <c r="J49" s="28"/>
      <c r="U49" s="28"/>
    </row>
    <row r="50" spans="10:21">
      <c r="J50" s="28"/>
      <c r="U50" s="28"/>
    </row>
    <row r="51" spans="10:21">
      <c r="J51" s="28"/>
      <c r="U51" s="28"/>
    </row>
    <row r="52" spans="10:21">
      <c r="J52" s="28"/>
      <c r="U52" s="28"/>
    </row>
    <row r="53" spans="10:21">
      <c r="J53" s="28"/>
      <c r="U53" s="28"/>
    </row>
    <row r="54" spans="10:21">
      <c r="J54" s="28"/>
      <c r="U54" s="28"/>
    </row>
    <row r="55" spans="10:21">
      <c r="J55" s="28"/>
      <c r="U55" s="28"/>
    </row>
    <row r="56" spans="10:21">
      <c r="J56" s="28"/>
      <c r="U56" s="28"/>
    </row>
    <row r="57" spans="10:21">
      <c r="J57" s="28"/>
      <c r="U57" s="28"/>
    </row>
    <row r="58" spans="10:21">
      <c r="J58" s="28"/>
    </row>
    <row r="59" spans="10:21">
      <c r="J59" s="28"/>
    </row>
    <row r="60" spans="10:21">
      <c r="U60" s="28"/>
    </row>
  </sheetData>
  <mergeCells count="57">
    <mergeCell ref="A31:B31"/>
    <mergeCell ref="P31:Q31"/>
    <mergeCell ref="A32:B32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J20"/>
  <sheetViews>
    <sheetView rightToLeft="1" view="pageBreakPreview" topLeftCell="A2" zoomScale="115" zoomScaleNormal="85" zoomScaleSheetLayoutView="115" workbookViewId="0">
      <selection activeCell="F19" sqref="F19"/>
    </sheetView>
  </sheetViews>
  <sheetFormatPr defaultRowHeight="12.75"/>
  <cols>
    <col min="1" max="1" width="5.140625" style="23" customWidth="1"/>
    <col min="2" max="2" width="40.28515625" style="23" customWidth="1"/>
    <col min="3" max="3" width="1.28515625" style="23" customWidth="1"/>
    <col min="4" max="4" width="19.42578125" style="23" customWidth="1"/>
    <col min="5" max="5" width="1.28515625" style="23" customWidth="1"/>
    <col min="6" max="6" width="20.7109375" style="23" customWidth="1"/>
    <col min="7" max="7" width="1.28515625" style="23" customWidth="1"/>
    <col min="8" max="8" width="19.42578125" style="23" customWidth="1"/>
    <col min="9" max="9" width="1.28515625" style="23" customWidth="1"/>
    <col min="10" max="10" width="19.42578125" style="23" customWidth="1"/>
    <col min="11" max="11" width="0.28515625" style="23" customWidth="1"/>
    <col min="12" max="16384" width="9.140625" style="23"/>
  </cols>
  <sheetData>
    <row r="1" spans="1:10" ht="29.1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21.75" customHeight="1">
      <c r="A2" s="68" t="s">
        <v>34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21.7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4.45" customHeight="1"/>
    <row r="5" spans="1:10" ht="23.25" customHeight="1">
      <c r="A5" s="27" t="s">
        <v>71</v>
      </c>
      <c r="B5" s="67" t="s">
        <v>73</v>
      </c>
      <c r="C5" s="67"/>
      <c r="D5" s="67"/>
      <c r="E5" s="67"/>
      <c r="F5" s="67"/>
      <c r="G5" s="67"/>
      <c r="H5" s="67"/>
      <c r="I5" s="67"/>
      <c r="J5" s="67"/>
    </row>
    <row r="6" spans="1:10" ht="14.45" customHeight="1">
      <c r="D6" s="58" t="s">
        <v>49</v>
      </c>
      <c r="E6" s="58"/>
      <c r="F6" s="58"/>
      <c r="H6" s="58" t="s">
        <v>50</v>
      </c>
      <c r="I6" s="58"/>
      <c r="J6" s="58"/>
    </row>
    <row r="7" spans="1:10" ht="36.4" customHeight="1">
      <c r="A7" s="58" t="s">
        <v>74</v>
      </c>
      <c r="B7" s="58"/>
      <c r="D7" s="9" t="s">
        <v>75</v>
      </c>
      <c r="E7" s="14"/>
      <c r="F7" s="40" t="s">
        <v>76</v>
      </c>
      <c r="G7" s="33"/>
      <c r="H7" s="40" t="s">
        <v>75</v>
      </c>
      <c r="I7" s="75"/>
      <c r="J7" s="40" t="s">
        <v>76</v>
      </c>
    </row>
    <row r="8" spans="1:10" ht="21.75" customHeight="1">
      <c r="A8" s="60" t="s">
        <v>96</v>
      </c>
      <c r="B8" s="60"/>
      <c r="C8" s="13"/>
      <c r="D8" s="15">
        <v>2766548</v>
      </c>
      <c r="E8" s="13"/>
      <c r="F8" s="46">
        <v>3.7122598855118122E-3</v>
      </c>
      <c r="G8" s="33"/>
      <c r="H8" s="38">
        <v>642295713</v>
      </c>
      <c r="I8" s="33"/>
      <c r="J8" s="46">
        <v>0.75657787230408868</v>
      </c>
    </row>
    <row r="9" spans="1:10" ht="21.75" customHeight="1" thickBot="1">
      <c r="A9" s="66" t="s">
        <v>26</v>
      </c>
      <c r="B9" s="66"/>
      <c r="C9" s="13"/>
      <c r="D9" s="19">
        <f>SUM(D8)</f>
        <v>2766548</v>
      </c>
      <c r="E9" s="13"/>
      <c r="F9" s="47">
        <f>SUM(F8)</f>
        <v>3.7122598855118122E-3</v>
      </c>
      <c r="G9" s="33"/>
      <c r="H9" s="39">
        <f>SUM(H8)</f>
        <v>642295713</v>
      </c>
      <c r="I9" s="33"/>
      <c r="J9" s="47">
        <f>SUM(J8)</f>
        <v>0.75657787230408868</v>
      </c>
    </row>
    <row r="12" spans="1:10">
      <c r="H12" s="29"/>
    </row>
    <row r="13" spans="1:10">
      <c r="D13" s="30"/>
    </row>
    <row r="14" spans="1:10">
      <c r="H14" s="29"/>
    </row>
    <row r="15" spans="1:10">
      <c r="D15" s="30"/>
      <c r="H15" s="30"/>
    </row>
    <row r="17" spans="4:8">
      <c r="H17" s="30"/>
    </row>
    <row r="20" spans="4:8">
      <c r="D20" s="74"/>
      <c r="E20" s="74"/>
      <c r="F20" s="74"/>
      <c r="G20" s="74"/>
      <c r="H20" s="74"/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  <pageSetUpPr fitToPage="1"/>
  </sheetPr>
  <dimension ref="A1:F10"/>
  <sheetViews>
    <sheetView rightToLeft="1" view="pageBreakPreview" zoomScale="115" zoomScaleNormal="100" zoomScaleSheetLayoutView="115" workbookViewId="0">
      <selection activeCell="A8" sqref="A8:B9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56" t="s">
        <v>0</v>
      </c>
      <c r="B1" s="56"/>
      <c r="C1" s="56"/>
      <c r="D1" s="56"/>
      <c r="E1" s="56"/>
      <c r="F1" s="56"/>
    </row>
    <row r="2" spans="1:6" ht="21.75" customHeight="1">
      <c r="A2" s="56" t="s">
        <v>34</v>
      </c>
      <c r="B2" s="56"/>
      <c r="C2" s="56"/>
      <c r="D2" s="56"/>
      <c r="E2" s="56"/>
      <c r="F2" s="56"/>
    </row>
    <row r="3" spans="1:6" ht="21.75" customHeight="1">
      <c r="A3" s="56" t="s">
        <v>2</v>
      </c>
      <c r="B3" s="56"/>
      <c r="C3" s="56"/>
      <c r="D3" s="56"/>
      <c r="E3" s="56"/>
      <c r="F3" s="56"/>
    </row>
    <row r="4" spans="1:6" ht="14.45" customHeight="1"/>
    <row r="5" spans="1:6" ht="29.1" customHeight="1">
      <c r="A5" s="27" t="s">
        <v>72</v>
      </c>
      <c r="B5" s="67" t="s">
        <v>46</v>
      </c>
      <c r="C5" s="67"/>
      <c r="D5" s="67"/>
      <c r="E5" s="67"/>
      <c r="F5" s="67"/>
    </row>
    <row r="6" spans="1:6" ht="14.45" customHeight="1">
      <c r="D6" s="2" t="s">
        <v>49</v>
      </c>
      <c r="F6" s="2" t="s">
        <v>9</v>
      </c>
    </row>
    <row r="7" spans="1:6" ht="14.45" customHeight="1">
      <c r="A7" s="58" t="s">
        <v>46</v>
      </c>
      <c r="B7" s="58"/>
      <c r="D7" s="4" t="s">
        <v>31</v>
      </c>
      <c r="F7" s="4" t="s">
        <v>31</v>
      </c>
    </row>
    <row r="8" spans="1:6" ht="21.75" customHeight="1">
      <c r="A8" s="60" t="s">
        <v>46</v>
      </c>
      <c r="B8" s="60"/>
      <c r="D8" s="15">
        <v>0</v>
      </c>
      <c r="E8" s="13"/>
      <c r="F8" s="15">
        <v>733717291</v>
      </c>
    </row>
    <row r="9" spans="1:6" ht="21.75" customHeight="1">
      <c r="A9" s="64" t="s">
        <v>77</v>
      </c>
      <c r="B9" s="64"/>
      <c r="D9" s="18">
        <v>0</v>
      </c>
      <c r="E9" s="13"/>
      <c r="F9" s="18">
        <v>478016577</v>
      </c>
    </row>
    <row r="10" spans="1:6" ht="21.75" customHeight="1">
      <c r="A10" s="66" t="s">
        <v>26</v>
      </c>
      <c r="B10" s="66"/>
      <c r="D10" s="19">
        <f>SUM(D8:D9)</f>
        <v>0</v>
      </c>
      <c r="E10" s="13"/>
      <c r="F10" s="19">
        <f>SUM(F8:F9)</f>
        <v>1211733868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59999389629810485"/>
    <pageSetUpPr fitToPage="1"/>
  </sheetPr>
  <dimension ref="A1:S9"/>
  <sheetViews>
    <sheetView rightToLeft="1" view="pageBreakPreview" topLeftCell="D1" zoomScale="85" zoomScaleNormal="100" zoomScaleSheetLayoutView="85" workbookViewId="0">
      <selection activeCell="S8" sqref="S8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8554687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21.75" customHeight="1">
      <c r="A2" s="56" t="s">
        <v>34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14.45" customHeight="1"/>
    <row r="5" spans="1:19" ht="14.45" customHeight="1">
      <c r="A5" s="57" t="s">
        <v>52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19" ht="14.45" customHeight="1">
      <c r="A6" s="58" t="s">
        <v>27</v>
      </c>
      <c r="C6" s="58" t="s">
        <v>78</v>
      </c>
      <c r="D6" s="58"/>
      <c r="E6" s="58"/>
      <c r="F6" s="58"/>
      <c r="G6" s="58"/>
      <c r="I6" s="58" t="s">
        <v>49</v>
      </c>
      <c r="J6" s="58"/>
      <c r="K6" s="58"/>
      <c r="L6" s="58"/>
      <c r="M6" s="58"/>
      <c r="O6" s="58" t="s">
        <v>50</v>
      </c>
      <c r="P6" s="58"/>
      <c r="Q6" s="58"/>
      <c r="R6" s="58"/>
      <c r="S6" s="58"/>
    </row>
    <row r="7" spans="1:19" ht="40.5" customHeight="1">
      <c r="A7" s="58"/>
      <c r="C7" s="9" t="s">
        <v>79</v>
      </c>
      <c r="D7" s="3"/>
      <c r="E7" s="9" t="s">
        <v>80</v>
      </c>
      <c r="F7" s="3"/>
      <c r="G7" s="9" t="s">
        <v>81</v>
      </c>
      <c r="I7" s="9" t="s">
        <v>82</v>
      </c>
      <c r="J7" s="3"/>
      <c r="K7" s="9" t="s">
        <v>83</v>
      </c>
      <c r="L7" s="3"/>
      <c r="M7" s="9" t="s">
        <v>84</v>
      </c>
      <c r="O7" s="9" t="s">
        <v>82</v>
      </c>
      <c r="P7" s="3"/>
      <c r="Q7" s="9" t="s">
        <v>83</v>
      </c>
      <c r="R7" s="3"/>
      <c r="S7" s="9" t="s">
        <v>84</v>
      </c>
    </row>
    <row r="8" spans="1:19" ht="21.75" customHeight="1">
      <c r="A8" s="25" t="s">
        <v>22</v>
      </c>
      <c r="C8" s="25" t="s">
        <v>85</v>
      </c>
      <c r="D8" s="13"/>
      <c r="E8" s="26">
        <v>3400000</v>
      </c>
      <c r="F8" s="13"/>
      <c r="G8" s="26">
        <v>2360</v>
      </c>
      <c r="H8" s="13"/>
      <c r="I8" s="26">
        <v>0</v>
      </c>
      <c r="J8" s="13"/>
      <c r="K8" s="26">
        <v>0</v>
      </c>
      <c r="L8" s="13"/>
      <c r="M8" s="26">
        <v>0</v>
      </c>
      <c r="N8" s="13"/>
      <c r="O8" s="26">
        <v>8024000000</v>
      </c>
      <c r="P8" s="13"/>
      <c r="Q8" s="26">
        <v>70816022</v>
      </c>
      <c r="R8" s="13"/>
      <c r="S8" s="26">
        <f>O8-Q8</f>
        <v>7953183978</v>
      </c>
    </row>
    <row r="9" spans="1:19" ht="21.75" customHeight="1">
      <c r="A9" s="8" t="s">
        <v>26</v>
      </c>
      <c r="C9" s="19"/>
      <c r="D9" s="13"/>
      <c r="E9" s="19"/>
      <c r="F9" s="13"/>
      <c r="G9" s="19"/>
      <c r="H9" s="13"/>
      <c r="I9" s="19">
        <v>0</v>
      </c>
      <c r="J9" s="13"/>
      <c r="K9" s="19">
        <v>0</v>
      </c>
      <c r="L9" s="13"/>
      <c r="M9" s="19">
        <v>0</v>
      </c>
      <c r="N9" s="13"/>
      <c r="O9" s="19">
        <f>SUM(O8)</f>
        <v>8024000000</v>
      </c>
      <c r="P9" s="13"/>
      <c r="Q9" s="19">
        <f>SUM(Q8)</f>
        <v>70816022</v>
      </c>
      <c r="R9" s="13"/>
      <c r="S9" s="19">
        <f>SUM(S8)</f>
        <v>7953183978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59999389629810485"/>
    <pageSetUpPr fitToPage="1"/>
  </sheetPr>
  <dimension ref="A1:M11"/>
  <sheetViews>
    <sheetView rightToLeft="1" view="pageBreakPreview" topLeftCell="D1" zoomScale="115" zoomScaleNormal="100" zoomScaleSheetLayoutView="115" workbookViewId="0">
      <selection activeCell="M8" sqref="M8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21.75" customHeight="1">
      <c r="A2" s="56" t="s">
        <v>34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14.45" customHeight="1"/>
    <row r="5" spans="1:13" ht="14.45" customHeight="1">
      <c r="A5" s="57" t="s">
        <v>88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ht="14.45" customHeight="1">
      <c r="A6" s="58" t="s">
        <v>37</v>
      </c>
      <c r="C6" s="58" t="s">
        <v>49</v>
      </c>
      <c r="D6" s="58"/>
      <c r="E6" s="58"/>
      <c r="F6" s="58"/>
      <c r="G6" s="58"/>
      <c r="I6" s="58" t="s">
        <v>50</v>
      </c>
      <c r="J6" s="58"/>
      <c r="K6" s="58"/>
      <c r="L6" s="58"/>
      <c r="M6" s="58"/>
    </row>
    <row r="7" spans="1:13" ht="29.1" customHeight="1">
      <c r="A7" s="58"/>
      <c r="C7" s="9" t="s">
        <v>86</v>
      </c>
      <c r="D7" s="3"/>
      <c r="E7" s="9" t="s">
        <v>83</v>
      </c>
      <c r="F7" s="3"/>
      <c r="G7" s="9" t="s">
        <v>87</v>
      </c>
      <c r="I7" s="9" t="s">
        <v>86</v>
      </c>
      <c r="J7" s="3"/>
      <c r="K7" s="9" t="s">
        <v>83</v>
      </c>
      <c r="L7" s="3"/>
      <c r="M7" s="9" t="s">
        <v>87</v>
      </c>
    </row>
    <row r="8" spans="1:13" ht="21.75" customHeight="1">
      <c r="A8" s="20" t="s">
        <v>97</v>
      </c>
      <c r="C8" s="15">
        <v>65117</v>
      </c>
      <c r="D8" s="13"/>
      <c r="E8" s="15">
        <v>0</v>
      </c>
      <c r="F8" s="13"/>
      <c r="G8" s="15">
        <f>C8-E8</f>
        <v>65117</v>
      </c>
      <c r="H8" s="13"/>
      <c r="I8" s="15">
        <v>394717</v>
      </c>
      <c r="J8" s="13"/>
      <c r="K8" s="15">
        <v>0</v>
      </c>
      <c r="L8" s="13"/>
      <c r="M8" s="15">
        <f>I8-K8</f>
        <v>394717</v>
      </c>
    </row>
    <row r="9" spans="1:13" ht="21.75" customHeight="1">
      <c r="A9" s="21" t="s">
        <v>98</v>
      </c>
      <c r="C9" s="16">
        <v>77372</v>
      </c>
      <c r="D9" s="13"/>
      <c r="E9" s="16">
        <v>0</v>
      </c>
      <c r="F9" s="13"/>
      <c r="G9" s="31">
        <f t="shared" ref="G9:G10" si="0">C9-E9</f>
        <v>77372</v>
      </c>
      <c r="H9" s="13"/>
      <c r="I9" s="16">
        <v>979139</v>
      </c>
      <c r="J9" s="13"/>
      <c r="K9" s="16">
        <v>0</v>
      </c>
      <c r="L9" s="13"/>
      <c r="M9" s="31">
        <f t="shared" ref="M9:M10" si="1">I9-K9</f>
        <v>979139</v>
      </c>
    </row>
    <row r="10" spans="1:13" ht="21.75" customHeight="1">
      <c r="A10" s="22" t="s">
        <v>99</v>
      </c>
      <c r="C10" s="18">
        <v>2624059</v>
      </c>
      <c r="D10" s="13"/>
      <c r="E10" s="18">
        <v>0</v>
      </c>
      <c r="F10" s="13"/>
      <c r="G10" s="31">
        <f t="shared" si="0"/>
        <v>2624059</v>
      </c>
      <c r="H10" s="13"/>
      <c r="I10" s="18">
        <v>640921857</v>
      </c>
      <c r="J10" s="13"/>
      <c r="K10" s="18">
        <v>0</v>
      </c>
      <c r="L10" s="13"/>
      <c r="M10" s="31">
        <f t="shared" si="1"/>
        <v>640921857</v>
      </c>
    </row>
    <row r="11" spans="1:13" ht="21.75" customHeight="1">
      <c r="A11" s="8" t="s">
        <v>26</v>
      </c>
      <c r="C11" s="19">
        <f>SUM(C8:C10)</f>
        <v>2766548</v>
      </c>
      <c r="D11" s="13"/>
      <c r="E11" s="19">
        <v>0</v>
      </c>
      <c r="F11" s="13"/>
      <c r="G11" s="19">
        <f>SUM(G8:G10)</f>
        <v>2766548</v>
      </c>
      <c r="H11" s="13"/>
      <c r="I11" s="19">
        <f>SUM(I8:I10)</f>
        <v>642295713</v>
      </c>
      <c r="J11" s="13"/>
      <c r="K11" s="19">
        <v>0</v>
      </c>
      <c r="L11" s="13"/>
      <c r="M11" s="19">
        <f>SUM(M8:M10)</f>
        <v>642295713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0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Faeze Ghanei Arani</cp:lastModifiedBy>
  <dcterms:created xsi:type="dcterms:W3CDTF">2026-02-26T09:43:57Z</dcterms:created>
  <dcterms:modified xsi:type="dcterms:W3CDTF">2026-02-28T07:13:32Z</dcterms:modified>
</cp:coreProperties>
</file>