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صندوق های فعال\بخشی\صورت وضعیت پرتفو\نهایی ها\"/>
    </mc:Choice>
  </mc:AlternateContent>
  <xr:revisionPtr revIDLastSave="0" documentId="13_ncr:1_{06D7B7EB-F966-4618-B590-3394A14E78B6}" xr6:coauthVersionLast="47" xr6:coauthVersionMax="47" xr10:uidLastSave="{00000000-0000-0000-0000-000000000000}"/>
  <bookViews>
    <workbookView xWindow="-120" yWindow="-120" windowWidth="29040" windowHeight="15840" tabRatio="821" xr2:uid="{00000000-000D-0000-FFFF-FFFF00000000}"/>
  </bookViews>
  <sheets>
    <sheet name="0" sheetId="22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3">درآمد!$A$1:$K$11</definedName>
    <definedName name="_xlnm.Print_Area" localSheetId="5">'درآمد سپرده بانکی'!$A$1:$K$9</definedName>
    <definedName name="_xlnm.Print_Area" localSheetId="4">'درآمد سرمایه گذاری در سهام'!$A$1:$X$32</definedName>
    <definedName name="_xlnm.Print_Area" localSheetId="7">'درآمد سود سهام'!$A$1:$T$9</definedName>
    <definedName name="_xlnm.Print_Area" localSheetId="10">'درآمد ناشی از تغییر قیمت اوراق'!$A$1:$S$17</definedName>
    <definedName name="_xlnm.Print_Area" localSheetId="9">'درآمد ناشی از فروش'!$A$1:$S$28</definedName>
    <definedName name="_xlnm.Print_Area" localSheetId="6">'سایر درآمدها'!$A$1:$G$10</definedName>
    <definedName name="_xlnm.Print_Area" localSheetId="2">سپرده!$A$1:$M$10</definedName>
    <definedName name="_xlnm.Print_Area" localSheetId="1">سهام!$A$1:$AC$24</definedName>
    <definedName name="_xlnm.Print_Area" localSheetId="8">'سود سپرده بانکی'!$A$1:$N$11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8" l="1"/>
  <c r="J9" i="8" s="1"/>
  <c r="W32" i="9"/>
  <c r="M17" i="21"/>
  <c r="Q9" i="21"/>
  <c r="Q10" i="21"/>
  <c r="Q11" i="21"/>
  <c r="Q12" i="21"/>
  <c r="Q13" i="21"/>
  <c r="Q14" i="21"/>
  <c r="Q15" i="21"/>
  <c r="Q16" i="21"/>
  <c r="Q8" i="21"/>
  <c r="I9" i="21"/>
  <c r="I10" i="21"/>
  <c r="I11" i="21"/>
  <c r="I12" i="21"/>
  <c r="I13" i="21"/>
  <c r="I14" i="21"/>
  <c r="I15" i="21"/>
  <c r="I16" i="21"/>
  <c r="I8" i="21"/>
  <c r="Q28" i="19"/>
  <c r="U32" i="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8" i="19"/>
  <c r="G28" i="19"/>
  <c r="I2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8" i="19"/>
  <c r="E28" i="19"/>
  <c r="M9" i="15"/>
  <c r="M8" i="15"/>
  <c r="S9" i="15"/>
  <c r="S8" i="15"/>
  <c r="J32" i="9"/>
  <c r="H32" i="9"/>
  <c r="F32" i="9"/>
  <c r="D32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U9" i="9"/>
  <c r="L32" i="9"/>
  <c r="J9" i="9"/>
  <c r="J10" i="8"/>
  <c r="F10" i="8"/>
  <c r="L10" i="7"/>
  <c r="L9" i="7"/>
  <c r="J9" i="7"/>
  <c r="J10" i="7" s="1"/>
  <c r="AB24" i="2" l="1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Q17" i="21" l="1"/>
  <c r="O17" i="21"/>
  <c r="I17" i="21"/>
  <c r="G17" i="21"/>
  <c r="E17" i="21"/>
  <c r="O28" i="19"/>
  <c r="M28" i="19"/>
  <c r="G11" i="18"/>
  <c r="C11" i="18"/>
  <c r="M11" i="18"/>
  <c r="I11" i="18"/>
  <c r="Q9" i="15"/>
  <c r="O9" i="15"/>
  <c r="K9" i="15"/>
  <c r="I9" i="15"/>
  <c r="F10" i="14"/>
  <c r="D10" i="14"/>
  <c r="Q32" i="9"/>
  <c r="S32" i="9"/>
  <c r="N32" i="9"/>
  <c r="F8" i="8"/>
  <c r="F11" i="8" l="1"/>
  <c r="H8" i="8" s="1"/>
  <c r="J8" i="8"/>
  <c r="J11" i="8" s="1"/>
  <c r="H10" i="7"/>
  <c r="F10" i="7"/>
  <c r="D10" i="7"/>
  <c r="Z24" i="2"/>
  <c r="X24" i="2"/>
  <c r="R24" i="2"/>
  <c r="N24" i="2"/>
  <c r="J24" i="2"/>
  <c r="H24" i="2"/>
  <c r="H9" i="8" l="1"/>
  <c r="H10" i="8"/>
  <c r="H11" i="8" l="1"/>
</calcChain>
</file>

<file path=xl/sharedStrings.xml><?xml version="1.0" encoding="utf-8"?>
<sst xmlns="http://schemas.openxmlformats.org/spreadsheetml/2006/main" count="246" uniqueCount="101">
  <si>
    <t>صندوق سرمایه گذاری بخشی صنایع معیار</t>
  </si>
  <si>
    <t>برای ماه منتهی به 1404/09/30</t>
  </si>
  <si>
    <t>-1</t>
  </si>
  <si>
    <t>سرمایه گذاری ها</t>
  </si>
  <si>
    <t>-1-1</t>
  </si>
  <si>
    <t>سرمایه گذاری در سهام و حق تقدم سهام</t>
  </si>
  <si>
    <t>1404/08/30</t>
  </si>
  <si>
    <t>تغییرات طی دوره</t>
  </si>
  <si>
    <t>1404/09/30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</si>
  <si>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</si>
  <si>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</si>
  <si>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</si>
  <si>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</si>
  <si>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</si>
  <si>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</si>
  <si>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</si>
  <si>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</si>
  <si>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</si>
  <si>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خودرو</t>
  </si>
  <si>
    <t>بانک‌اقتصادنوین‌</t>
  </si>
  <si>
    <t>پالایش نفت بندرعباس</t>
  </si>
  <si>
    <t>پتروشیمی بوعلی سینا</t>
  </si>
  <si>
    <t>پتروشیمی نوری</t>
  </si>
  <si>
    <t>پویا زرکان آق دره</t>
  </si>
  <si>
    <t>توسعه معادن وص.معدنی خاورمیانه</t>
  </si>
  <si>
    <t>زامیاد</t>
  </si>
  <si>
    <t>سیمان‌ شرق‌</t>
  </si>
  <si>
    <t>شمش طلا GoldBar</t>
  </si>
  <si>
    <t>کشت وصنعت و دامپروری پگاه فارس</t>
  </si>
  <si>
    <t>کیمیا کالای رازی</t>
  </si>
  <si>
    <t>نیان باتری خاوران</t>
  </si>
  <si>
    <t>بانک ملت</t>
  </si>
  <si>
    <t>تولیدی کوچین</t>
  </si>
  <si>
    <t>جمع</t>
  </si>
  <si>
    <t>نام سهام</t>
  </si>
  <si>
    <t>سرمایه‌گذاری در  سپرده‌ بانکی</t>
  </si>
  <si>
    <t>سپرده های بانکی</t>
  </si>
  <si>
    <t>مبلغ</t>
  </si>
  <si>
    <t>افزایش</t>
  </si>
  <si>
    <t>کاهش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</si>
  <si>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</si>
  <si>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</si>
  <si>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</si>
  <si>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</si>
  <si>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</si>
  <si>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</si>
  <si>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</si>
  <si>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</si>
  <si>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</si>
  <si>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</si>
  <si>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</si>
  <si>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</si>
  <si>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</si>
  <si>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</si>
  <si>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</si>
  <si>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</si>
  <si>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</si>
  <si>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</si>
  <si>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</si>
  <si>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</si>
  <si>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سرمایه‌گذاری‌ رنا(هلدینگ‌</t>
  </si>
  <si>
    <t>پالایش نفت اصفهان</t>
  </si>
  <si>
    <t>ملی‌ صنایع‌ مس‌ ایران‌</t>
  </si>
  <si>
    <t>سرمایه‌گذاری‌ سایپا</t>
  </si>
  <si>
    <t>گروه‌بهمن‌</t>
  </si>
  <si>
    <t>گسترش‌سرمایه‌گذاری‌ایران‌خودرو</t>
  </si>
  <si>
    <t>پالایش نفت تهران</t>
  </si>
  <si>
    <t>سایپا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</si>
  <si>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</si>
  <si>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</si>
  <si>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</si>
  <si>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</si>
  <si>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</si>
  <si>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</si>
  <si>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</si>
  <si>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</si>
  <si>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</si>
  <si>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</si>
  <si>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</si>
  <si>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</si>
  <si>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1404/09/15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</si>
  <si>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</si>
  <si>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</si>
  <si>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</si>
  <si>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</si>
  <si>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</si>
  <si>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</si>
  <si>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</si>
  <si>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</si>
  <si>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</si>
  <si>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صورت وضعیت پورتفوی</t>
  </si>
  <si>
    <t xml:space="preserve">صورت وضعیت پرتفوی </t>
  </si>
  <si>
    <t xml:space="preserve">صورت وضعیت درآمدها </t>
  </si>
  <si>
    <t>صورت وضعیت درآمدها</t>
  </si>
  <si>
    <t xml:space="preserve"> موسسه اعتباری ملل </t>
  </si>
  <si>
    <t xml:space="preserve"> بانک خاورمیانه </t>
  </si>
  <si>
    <t>سپرده بانکی</t>
  </si>
  <si>
    <t>-2-1</t>
  </si>
  <si>
    <t>-3-2</t>
  </si>
  <si>
    <t>-2-2</t>
  </si>
  <si>
    <t xml:space="preserve"> بانک گردشگری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</si>
</sst>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1"/>
      <name val="B Nazanin"/>
      <charset val="178"/>
    </font>
    <font>
      <b/>
      <sz val="16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B Nazanin"/>
      <charset val="178"/>
    </font>
    <font>
      <b/>
      <sz val="10"/>
      <color theme="0" tint="-0.34998626667073579"/>
      <name val="IRANSans"/>
    </font>
    <font>
      <sz val="10"/>
      <color theme="0" tint="-0.34998626667073579"/>
      <name val="Arial"/>
      <family val="2"/>
    </font>
    <font>
      <sz val="10"/>
      <color rgb="FFFFFFFF"/>
      <name val="IRANSans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5" fillId="0" borderId="0"/>
    <xf numFmtId="9" fontId="13" fillId="0" borderId="0" applyFont="0" applyFill="0" applyBorder="0" applyAlignment="0" applyProtection="0"/>
  </cellStyleXfs>
  <cellXfs count="84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1" applyFont="1"/>
    <xf numFmtId="0" fontId="7" fillId="0" borderId="0" xfId="1" applyFont="1" applyAlignment="1">
      <alignment vertical="center"/>
    </xf>
    <xf numFmtId="3" fontId="0" fillId="0" borderId="0" xfId="0" applyNumberFormat="1" applyAlignment="1">
      <alignment horizontal="left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left"/>
    </xf>
    <xf numFmtId="3" fontId="8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left"/>
    </xf>
    <xf numFmtId="3" fontId="10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9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9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9" fontId="4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9" fontId="4" fillId="0" borderId="5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10" fontId="4" fillId="0" borderId="4" xfId="0" applyNumberFormat="1" applyFont="1" applyFill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10" fontId="0" fillId="0" borderId="0" xfId="0" applyNumberFormat="1" applyAlignment="1">
      <alignment horizontal="left"/>
    </xf>
    <xf numFmtId="3" fontId="4" fillId="0" borderId="5" xfId="0" applyNumberFormat="1" applyFont="1" applyFill="1" applyBorder="1" applyAlignment="1">
      <alignment horizontal="center" vertical="center"/>
    </xf>
    <xf numFmtId="3" fontId="12" fillId="0" borderId="0" xfId="0" applyNumberFormat="1" applyFont="1" applyAlignment="1">
      <alignment horizontal="left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/>
    </xf>
    <xf numFmtId="10" fontId="0" fillId="0" borderId="0" xfId="2" applyNumberFormat="1" applyFont="1" applyAlignment="1">
      <alignment horizontal="left"/>
    </xf>
    <xf numFmtId="0" fontId="7" fillId="0" borderId="0" xfId="1" applyFont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38D4292-61B5-4069-A9A4-10AD6E5CCCDC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28576</xdr:rowOff>
    </xdr:from>
    <xdr:ext cx="3611641" cy="4817451"/>
    <xdr:pic>
      <xdr:nvPicPr>
        <xdr:cNvPr id="2" name="Picture 1">
          <a:extLst>
            <a:ext uri="{FF2B5EF4-FFF2-40B4-BE49-F238E27FC236}">
              <a16:creationId xmlns:a16="http://schemas.microsoft.com/office/drawing/2014/main" id="{9C3457F3-56BB-4961-BAED-6EC0E1481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74758" y="28576"/>
          <a:ext cx="3611641" cy="48174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764EC-13DF-42FA-B7BF-BF9B35FD7D72}">
  <dimension ref="A21:Y25"/>
  <sheetViews>
    <sheetView showGridLines="0" rightToLeft="1" tabSelected="1" view="pageBreakPreview" zoomScaleNormal="100" zoomScaleSheetLayoutView="100" workbookViewId="0">
      <selection activeCell="J14" sqref="J14"/>
    </sheetView>
  </sheetViews>
  <sheetFormatPr defaultRowHeight="18"/>
  <cols>
    <col min="1" max="16384" width="9.140625" style="14"/>
  </cols>
  <sheetData>
    <row r="21" spans="1:25" ht="21.75" customHeight="1"/>
    <row r="23" spans="1:25" ht="26.25">
      <c r="A23" s="61" t="s">
        <v>0</v>
      </c>
      <c r="B23" s="61"/>
      <c r="C23" s="61"/>
      <c r="D23" s="61"/>
      <c r="E23" s="61"/>
      <c r="F23" s="61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26.25">
      <c r="A24" s="61" t="s">
        <v>90</v>
      </c>
      <c r="B24" s="61"/>
      <c r="C24" s="61"/>
      <c r="D24" s="61"/>
      <c r="E24" s="61"/>
      <c r="F24" s="61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26.25">
      <c r="A25" s="61" t="s">
        <v>1</v>
      </c>
      <c r="B25" s="61"/>
      <c r="C25" s="61"/>
      <c r="D25" s="61"/>
      <c r="E25" s="61"/>
      <c r="F25" s="61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</row>
  </sheetData>
  <mergeCells count="3">
    <mergeCell ref="A23:F23"/>
    <mergeCell ref="A24:F24"/>
    <mergeCell ref="A25:F2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79998168889431442"/>
    <pageSetUpPr fitToPage="1"/>
  </sheetPr>
  <dimension ref="A1:S44"/>
  <sheetViews>
    <sheetView rightToLeft="1" view="pageBreakPreview" topLeftCell="A7" zoomScaleNormal="85" zoomScaleSheetLayoutView="100" workbookViewId="0">
      <selection activeCell="G31" sqref="G31"/>
    </sheetView>
  </sheetViews>
  <sheetFormatPr defaultRowHeight="12.75"/>
  <cols>
    <col min="1" max="1" width="27.5703125" bestFit="1" customWidth="1"/>
    <col min="2" max="2" width="1.28515625" customWidth="1"/>
    <col min="3" max="3" width="11.5703125" bestFit="1" customWidth="1"/>
    <col min="4" max="4" width="1.28515625" customWidth="1"/>
    <col min="5" max="5" width="16.5703125" bestFit="1" customWidth="1"/>
    <col min="6" max="6" width="1.28515625" customWidth="1"/>
    <col min="7" max="7" width="16.7109375" bestFit="1" customWidth="1"/>
    <col min="8" max="8" width="1.28515625" customWidth="1"/>
    <col min="9" max="9" width="22.28515625" bestFit="1" customWidth="1"/>
    <col min="10" max="10" width="1.28515625" customWidth="1"/>
    <col min="11" max="11" width="12.7109375" bestFit="1" customWidth="1"/>
    <col min="12" max="12" width="1.28515625" customWidth="1"/>
    <col min="13" max="13" width="19.140625" bestFit="1" customWidth="1"/>
    <col min="14" max="14" width="1.28515625" customWidth="1"/>
    <col min="15" max="15" width="18.42578125" bestFit="1" customWidth="1"/>
    <col min="16" max="16" width="1.28515625" customWidth="1"/>
    <col min="17" max="17" width="19.7109375" customWidth="1"/>
    <col min="18" max="18" width="6.5703125" customWidth="1"/>
    <col min="19" max="19" width="0.28515625" hidden="1" customWidth="1"/>
  </cols>
  <sheetData>
    <row r="1" spans="1:18" ht="29.1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21.75" customHeight="1">
      <c r="A2" s="71" t="s">
        <v>92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21.75" customHeight="1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8" ht="14.45" customHeight="1"/>
    <row r="5" spans="1:18" ht="14.45" customHeight="1">
      <c r="A5" s="77" t="s">
        <v>84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8" ht="14.45" customHeight="1">
      <c r="A6" s="67" t="s">
        <v>42</v>
      </c>
      <c r="C6" s="67" t="s">
        <v>54</v>
      </c>
      <c r="D6" s="67"/>
      <c r="E6" s="67"/>
      <c r="F6" s="67"/>
      <c r="G6" s="67"/>
      <c r="H6" s="67"/>
      <c r="I6" s="67"/>
      <c r="K6" s="67" t="s">
        <v>55</v>
      </c>
      <c r="L6" s="67"/>
      <c r="M6" s="67"/>
      <c r="N6" s="67"/>
      <c r="O6" s="67"/>
      <c r="P6" s="67"/>
      <c r="Q6" s="67"/>
      <c r="R6" s="67"/>
    </row>
    <row r="7" spans="1:18" ht="36.75" customHeight="1">
      <c r="A7" s="67"/>
      <c r="C7" s="12" t="s">
        <v>12</v>
      </c>
      <c r="D7" s="3"/>
      <c r="E7" s="12" t="s">
        <v>85</v>
      </c>
      <c r="F7" s="3"/>
      <c r="G7" s="12" t="s">
        <v>86</v>
      </c>
      <c r="H7" s="3"/>
      <c r="I7" s="12" t="s">
        <v>87</v>
      </c>
      <c r="K7" s="12" t="s">
        <v>12</v>
      </c>
      <c r="L7" s="3"/>
      <c r="M7" s="12" t="s">
        <v>85</v>
      </c>
      <c r="N7" s="3"/>
      <c r="O7" s="12" t="s">
        <v>86</v>
      </c>
      <c r="P7" s="3"/>
      <c r="Q7" s="82" t="s">
        <v>87</v>
      </c>
      <c r="R7" s="82"/>
    </row>
    <row r="8" spans="1:18" ht="21.75" customHeight="1">
      <c r="A8" s="5" t="s">
        <v>24</v>
      </c>
      <c r="C8" s="26">
        <v>6400000</v>
      </c>
      <c r="D8" s="27"/>
      <c r="E8" s="26">
        <v>36585750039</v>
      </c>
      <c r="F8" s="27"/>
      <c r="G8" s="26">
        <v>30538495452</v>
      </c>
      <c r="H8" s="27"/>
      <c r="I8" s="26">
        <f>E8-G8</f>
        <v>6047254587</v>
      </c>
      <c r="J8" s="27"/>
      <c r="K8" s="26">
        <v>20689630</v>
      </c>
      <c r="L8" s="27"/>
      <c r="M8" s="26">
        <v>108582647999</v>
      </c>
      <c r="N8" s="27"/>
      <c r="O8" s="26">
        <v>94690054235</v>
      </c>
      <c r="P8" s="27"/>
      <c r="Q8" s="69">
        <f>M8-O8</f>
        <v>13892593764</v>
      </c>
      <c r="R8" s="69"/>
    </row>
    <row r="9" spans="1:18" ht="21.75" customHeight="1">
      <c r="A9" s="7" t="s">
        <v>22</v>
      </c>
      <c r="C9" s="30">
        <v>160000</v>
      </c>
      <c r="D9" s="27"/>
      <c r="E9" s="30">
        <v>7358674334</v>
      </c>
      <c r="F9" s="27"/>
      <c r="G9" s="30">
        <v>6472901272</v>
      </c>
      <c r="H9" s="27"/>
      <c r="I9" s="56">
        <f t="shared" ref="I9:I27" si="0">E9-G9</f>
        <v>885773062</v>
      </c>
      <c r="J9" s="27"/>
      <c r="K9" s="30">
        <v>470000</v>
      </c>
      <c r="L9" s="27"/>
      <c r="M9" s="30">
        <v>20230444247</v>
      </c>
      <c r="N9" s="27"/>
      <c r="O9" s="30">
        <v>18791222046</v>
      </c>
      <c r="P9" s="27"/>
      <c r="Q9" s="81">
        <f t="shared" ref="Q9:Q27" si="1">M9-O9</f>
        <v>1439222201</v>
      </c>
      <c r="R9" s="81"/>
    </row>
    <row r="10" spans="1:18" ht="21.75" customHeight="1">
      <c r="A10" s="7" t="s">
        <v>32</v>
      </c>
      <c r="C10" s="30">
        <v>375000</v>
      </c>
      <c r="D10" s="27"/>
      <c r="E10" s="30">
        <v>10623490799</v>
      </c>
      <c r="F10" s="27"/>
      <c r="G10" s="30">
        <v>6693024692</v>
      </c>
      <c r="H10" s="27"/>
      <c r="I10" s="56">
        <f t="shared" si="0"/>
        <v>3930466107</v>
      </c>
      <c r="J10" s="27"/>
      <c r="K10" s="30">
        <v>375000</v>
      </c>
      <c r="L10" s="27"/>
      <c r="M10" s="30">
        <v>10623490799</v>
      </c>
      <c r="N10" s="27"/>
      <c r="O10" s="30">
        <v>6693024692</v>
      </c>
      <c r="P10" s="27"/>
      <c r="Q10" s="81">
        <f t="shared" si="1"/>
        <v>3930466107</v>
      </c>
      <c r="R10" s="81"/>
    </row>
    <row r="11" spans="1:18" ht="21.75" customHeight="1">
      <c r="A11" s="7" t="s">
        <v>27</v>
      </c>
      <c r="C11" s="30">
        <v>1000</v>
      </c>
      <c r="D11" s="27"/>
      <c r="E11" s="30">
        <v>14941766502</v>
      </c>
      <c r="F11" s="27"/>
      <c r="G11" s="30">
        <v>13652472620</v>
      </c>
      <c r="H11" s="27"/>
      <c r="I11" s="56">
        <f t="shared" si="0"/>
        <v>1289293882</v>
      </c>
      <c r="J11" s="27"/>
      <c r="K11" s="30">
        <v>5907</v>
      </c>
      <c r="L11" s="27"/>
      <c r="M11" s="30">
        <v>84253665574</v>
      </c>
      <c r="N11" s="27"/>
      <c r="O11" s="30">
        <v>77661666232</v>
      </c>
      <c r="P11" s="27"/>
      <c r="Q11" s="81">
        <f t="shared" si="1"/>
        <v>6591999342</v>
      </c>
      <c r="R11" s="81"/>
    </row>
    <row r="12" spans="1:18" ht="21.75" customHeight="1">
      <c r="A12" s="7" t="s">
        <v>23</v>
      </c>
      <c r="C12" s="30">
        <v>1000</v>
      </c>
      <c r="D12" s="27"/>
      <c r="E12" s="30">
        <v>100715405</v>
      </c>
      <c r="F12" s="27"/>
      <c r="G12" s="30">
        <v>74567646</v>
      </c>
      <c r="H12" s="27"/>
      <c r="I12" s="56">
        <f t="shared" si="0"/>
        <v>26147759</v>
      </c>
      <c r="J12" s="27"/>
      <c r="K12" s="30">
        <v>1000</v>
      </c>
      <c r="L12" s="27"/>
      <c r="M12" s="30">
        <v>100715405</v>
      </c>
      <c r="N12" s="27"/>
      <c r="O12" s="30">
        <v>74567646</v>
      </c>
      <c r="P12" s="27"/>
      <c r="Q12" s="81">
        <f t="shared" si="1"/>
        <v>26147759</v>
      </c>
      <c r="R12" s="81"/>
    </row>
    <row r="13" spans="1:18" ht="21.75" customHeight="1">
      <c r="A13" s="7" t="s">
        <v>19</v>
      </c>
      <c r="C13" s="30">
        <v>11000000</v>
      </c>
      <c r="D13" s="27"/>
      <c r="E13" s="30">
        <v>52381489255</v>
      </c>
      <c r="F13" s="27"/>
      <c r="G13" s="30">
        <v>39750194798</v>
      </c>
      <c r="H13" s="27"/>
      <c r="I13" s="56">
        <f t="shared" si="0"/>
        <v>12631294457</v>
      </c>
      <c r="J13" s="27"/>
      <c r="K13" s="30">
        <v>27600000</v>
      </c>
      <c r="L13" s="27"/>
      <c r="M13" s="30">
        <v>116969530586</v>
      </c>
      <c r="N13" s="27"/>
      <c r="O13" s="30">
        <v>98621240861</v>
      </c>
      <c r="P13" s="27"/>
      <c r="Q13" s="81">
        <f t="shared" si="1"/>
        <v>18348289725</v>
      </c>
      <c r="R13" s="81"/>
    </row>
    <row r="14" spans="1:18" ht="21.75" customHeight="1">
      <c r="A14" s="7" t="s">
        <v>31</v>
      </c>
      <c r="C14" s="30">
        <v>11200000</v>
      </c>
      <c r="D14" s="27"/>
      <c r="E14" s="30">
        <v>15519896855</v>
      </c>
      <c r="F14" s="27"/>
      <c r="G14" s="30">
        <v>14221785940</v>
      </c>
      <c r="H14" s="27"/>
      <c r="I14" s="56">
        <f t="shared" si="0"/>
        <v>1298110915</v>
      </c>
      <c r="J14" s="27"/>
      <c r="K14" s="30">
        <v>57800359</v>
      </c>
      <c r="L14" s="27"/>
      <c r="M14" s="30">
        <v>71158486688</v>
      </c>
      <c r="N14" s="27"/>
      <c r="O14" s="30">
        <v>68822314990</v>
      </c>
      <c r="P14" s="27"/>
      <c r="Q14" s="81">
        <f t="shared" si="1"/>
        <v>2336171698</v>
      </c>
      <c r="R14" s="81"/>
    </row>
    <row r="15" spans="1:18" ht="21.75" customHeight="1">
      <c r="A15" s="7" t="s">
        <v>26</v>
      </c>
      <c r="C15" s="30">
        <v>3400000</v>
      </c>
      <c r="D15" s="27"/>
      <c r="E15" s="30">
        <v>42028940090</v>
      </c>
      <c r="F15" s="27"/>
      <c r="G15" s="30">
        <v>45253436559</v>
      </c>
      <c r="H15" s="27"/>
      <c r="I15" s="56">
        <f t="shared" si="0"/>
        <v>-3224496469</v>
      </c>
      <c r="J15" s="27"/>
      <c r="K15" s="30">
        <v>3400000</v>
      </c>
      <c r="L15" s="27"/>
      <c r="M15" s="30">
        <v>42028940090</v>
      </c>
      <c r="N15" s="27"/>
      <c r="O15" s="30">
        <v>45253436559</v>
      </c>
      <c r="P15" s="27"/>
      <c r="Q15" s="81">
        <f t="shared" si="1"/>
        <v>-3224496469</v>
      </c>
      <c r="R15" s="81"/>
    </row>
    <row r="16" spans="1:18" ht="21.75" customHeight="1">
      <c r="A16" s="7" t="s">
        <v>28</v>
      </c>
      <c r="C16" s="30">
        <v>360000</v>
      </c>
      <c r="D16" s="27"/>
      <c r="E16" s="30">
        <v>4417411046</v>
      </c>
      <c r="F16" s="27"/>
      <c r="G16" s="30">
        <v>3562912190</v>
      </c>
      <c r="H16" s="27"/>
      <c r="I16" s="56">
        <f t="shared" si="0"/>
        <v>854498856</v>
      </c>
      <c r="J16" s="27"/>
      <c r="K16" s="30">
        <v>360000</v>
      </c>
      <c r="L16" s="27"/>
      <c r="M16" s="30">
        <v>4417411046</v>
      </c>
      <c r="N16" s="27"/>
      <c r="O16" s="30">
        <v>3562912190</v>
      </c>
      <c r="P16" s="27"/>
      <c r="Q16" s="81">
        <f t="shared" si="1"/>
        <v>854498856</v>
      </c>
      <c r="R16" s="81"/>
    </row>
    <row r="17" spans="1:18" ht="21.75" customHeight="1">
      <c r="A17" s="7" t="s">
        <v>20</v>
      </c>
      <c r="C17" s="30">
        <v>17690000</v>
      </c>
      <c r="D17" s="27"/>
      <c r="E17" s="30">
        <v>85847918553</v>
      </c>
      <c r="F17" s="27"/>
      <c r="G17" s="30">
        <v>60887037675</v>
      </c>
      <c r="H17" s="27"/>
      <c r="I17" s="56">
        <f t="shared" si="0"/>
        <v>24960880878</v>
      </c>
      <c r="J17" s="27"/>
      <c r="K17" s="30">
        <v>19390000</v>
      </c>
      <c r="L17" s="27"/>
      <c r="M17" s="30">
        <v>106309443872</v>
      </c>
      <c r="N17" s="27"/>
      <c r="O17" s="30">
        <v>78697392864</v>
      </c>
      <c r="P17" s="27"/>
      <c r="Q17" s="81">
        <f t="shared" si="1"/>
        <v>27612051008</v>
      </c>
      <c r="R17" s="81"/>
    </row>
    <row r="18" spans="1:18" ht="21.75" customHeight="1">
      <c r="A18" s="7" t="s">
        <v>60</v>
      </c>
      <c r="C18" s="30">
        <v>0</v>
      </c>
      <c r="D18" s="27"/>
      <c r="E18" s="30">
        <v>0</v>
      </c>
      <c r="F18" s="27"/>
      <c r="G18" s="30">
        <v>0</v>
      </c>
      <c r="H18" s="27"/>
      <c r="I18" s="56">
        <f t="shared" si="0"/>
        <v>0</v>
      </c>
      <c r="J18" s="27"/>
      <c r="K18" s="30">
        <v>15092196</v>
      </c>
      <c r="L18" s="27"/>
      <c r="M18" s="30">
        <v>82020738366</v>
      </c>
      <c r="N18" s="27"/>
      <c r="O18" s="30">
        <v>71978581128</v>
      </c>
      <c r="P18" s="27"/>
      <c r="Q18" s="81">
        <f t="shared" si="1"/>
        <v>10042157238</v>
      </c>
      <c r="R18" s="81"/>
    </row>
    <row r="19" spans="1:18" ht="21.75" customHeight="1">
      <c r="A19" s="7" t="s">
        <v>61</v>
      </c>
      <c r="C19" s="30">
        <v>0</v>
      </c>
      <c r="D19" s="27"/>
      <c r="E19" s="30">
        <v>0</v>
      </c>
      <c r="F19" s="27"/>
      <c r="G19" s="30">
        <v>0</v>
      </c>
      <c r="H19" s="27"/>
      <c r="I19" s="56">
        <f t="shared" si="0"/>
        <v>0</v>
      </c>
      <c r="J19" s="27"/>
      <c r="K19" s="30">
        <v>22691766</v>
      </c>
      <c r="L19" s="27"/>
      <c r="M19" s="30">
        <v>106072751496</v>
      </c>
      <c r="N19" s="27"/>
      <c r="O19" s="30">
        <v>89177171381</v>
      </c>
      <c r="P19" s="27"/>
      <c r="Q19" s="81">
        <f t="shared" si="1"/>
        <v>16895580115</v>
      </c>
      <c r="R19" s="81"/>
    </row>
    <row r="20" spans="1:18" ht="21.75" customHeight="1">
      <c r="A20" s="7" t="s">
        <v>62</v>
      </c>
      <c r="C20" s="30">
        <v>0</v>
      </c>
      <c r="D20" s="27"/>
      <c r="E20" s="30">
        <v>0</v>
      </c>
      <c r="F20" s="27"/>
      <c r="G20" s="30">
        <v>0</v>
      </c>
      <c r="H20" s="27"/>
      <c r="I20" s="56">
        <f t="shared" si="0"/>
        <v>0</v>
      </c>
      <c r="J20" s="27"/>
      <c r="K20" s="30">
        <v>200000</v>
      </c>
      <c r="L20" s="27"/>
      <c r="M20" s="30">
        <v>1546741809</v>
      </c>
      <c r="N20" s="27"/>
      <c r="O20" s="30">
        <v>1559445819</v>
      </c>
      <c r="P20" s="27"/>
      <c r="Q20" s="81">
        <f t="shared" si="1"/>
        <v>-12704010</v>
      </c>
      <c r="R20" s="81"/>
    </row>
    <row r="21" spans="1:18" ht="21.75" customHeight="1">
      <c r="A21" s="7" t="s">
        <v>63</v>
      </c>
      <c r="C21" s="30">
        <v>0</v>
      </c>
      <c r="D21" s="27"/>
      <c r="E21" s="30">
        <v>0</v>
      </c>
      <c r="F21" s="27"/>
      <c r="G21" s="30">
        <v>0</v>
      </c>
      <c r="H21" s="27"/>
      <c r="I21" s="56">
        <f t="shared" si="0"/>
        <v>0</v>
      </c>
      <c r="J21" s="27"/>
      <c r="K21" s="30">
        <v>10000000</v>
      </c>
      <c r="L21" s="27"/>
      <c r="M21" s="30">
        <v>46607599172</v>
      </c>
      <c r="N21" s="27"/>
      <c r="O21" s="30">
        <v>39463785000</v>
      </c>
      <c r="P21" s="27"/>
      <c r="Q21" s="81">
        <f t="shared" si="1"/>
        <v>7143814172</v>
      </c>
      <c r="R21" s="81"/>
    </row>
    <row r="22" spans="1:18" ht="21.75" customHeight="1">
      <c r="A22" s="7" t="s">
        <v>18</v>
      </c>
      <c r="C22" s="30">
        <v>0</v>
      </c>
      <c r="D22" s="27"/>
      <c r="E22" s="30">
        <v>0</v>
      </c>
      <c r="F22" s="27"/>
      <c r="G22" s="30">
        <v>0</v>
      </c>
      <c r="H22" s="27"/>
      <c r="I22" s="56">
        <f t="shared" si="0"/>
        <v>0</v>
      </c>
      <c r="J22" s="27"/>
      <c r="K22" s="30">
        <v>564337945</v>
      </c>
      <c r="L22" s="27"/>
      <c r="M22" s="30">
        <v>297692910914</v>
      </c>
      <c r="N22" s="27"/>
      <c r="O22" s="30">
        <v>225531261571</v>
      </c>
      <c r="P22" s="27"/>
      <c r="Q22" s="81">
        <f t="shared" si="1"/>
        <v>72161649343</v>
      </c>
      <c r="R22" s="81"/>
    </row>
    <row r="23" spans="1:18" ht="21.75" customHeight="1">
      <c r="A23" s="7" t="s">
        <v>64</v>
      </c>
      <c r="C23" s="30">
        <v>0</v>
      </c>
      <c r="D23" s="27"/>
      <c r="E23" s="30">
        <v>0</v>
      </c>
      <c r="F23" s="27"/>
      <c r="G23" s="30">
        <v>0</v>
      </c>
      <c r="H23" s="27"/>
      <c r="I23" s="56">
        <f t="shared" si="0"/>
        <v>0</v>
      </c>
      <c r="J23" s="27"/>
      <c r="K23" s="30">
        <v>12000000</v>
      </c>
      <c r="L23" s="27"/>
      <c r="M23" s="30">
        <v>19609126301</v>
      </c>
      <c r="N23" s="27"/>
      <c r="O23" s="30">
        <v>17403827400</v>
      </c>
      <c r="P23" s="27"/>
      <c r="Q23" s="81">
        <f t="shared" si="1"/>
        <v>2205298901</v>
      </c>
      <c r="R23" s="81"/>
    </row>
    <row r="24" spans="1:18" ht="21.75" customHeight="1">
      <c r="A24" s="7" t="s">
        <v>65</v>
      </c>
      <c r="C24" s="30">
        <v>0</v>
      </c>
      <c r="D24" s="27"/>
      <c r="E24" s="30">
        <v>0</v>
      </c>
      <c r="F24" s="27"/>
      <c r="G24" s="30">
        <v>0</v>
      </c>
      <c r="H24" s="27"/>
      <c r="I24" s="56">
        <f t="shared" si="0"/>
        <v>0</v>
      </c>
      <c r="J24" s="27"/>
      <c r="K24" s="30">
        <v>30168793</v>
      </c>
      <c r="L24" s="27"/>
      <c r="M24" s="30">
        <v>114578957856</v>
      </c>
      <c r="N24" s="27"/>
      <c r="O24" s="30">
        <v>95090363666</v>
      </c>
      <c r="P24" s="27"/>
      <c r="Q24" s="81">
        <f t="shared" si="1"/>
        <v>19488594190</v>
      </c>
      <c r="R24" s="81"/>
    </row>
    <row r="25" spans="1:18" ht="21.75" customHeight="1">
      <c r="A25" s="7" t="s">
        <v>66</v>
      </c>
      <c r="C25" s="30">
        <v>0</v>
      </c>
      <c r="D25" s="27"/>
      <c r="E25" s="30">
        <v>0</v>
      </c>
      <c r="F25" s="27"/>
      <c r="G25" s="30">
        <v>0</v>
      </c>
      <c r="H25" s="27"/>
      <c r="I25" s="56">
        <f t="shared" si="0"/>
        <v>0</v>
      </c>
      <c r="J25" s="27"/>
      <c r="K25" s="30">
        <v>55000000</v>
      </c>
      <c r="L25" s="27"/>
      <c r="M25" s="30">
        <v>160398655976</v>
      </c>
      <c r="N25" s="27"/>
      <c r="O25" s="30">
        <v>144590951149</v>
      </c>
      <c r="P25" s="27"/>
      <c r="Q25" s="81">
        <f t="shared" si="1"/>
        <v>15807704827</v>
      </c>
      <c r="R25" s="81"/>
    </row>
    <row r="26" spans="1:18" ht="21.75" customHeight="1">
      <c r="A26" s="7" t="s">
        <v>67</v>
      </c>
      <c r="C26" s="30">
        <v>0</v>
      </c>
      <c r="D26" s="27"/>
      <c r="E26" s="30">
        <v>0</v>
      </c>
      <c r="F26" s="27"/>
      <c r="G26" s="30">
        <v>0</v>
      </c>
      <c r="H26" s="27"/>
      <c r="I26" s="56">
        <f t="shared" si="0"/>
        <v>0</v>
      </c>
      <c r="J26" s="27"/>
      <c r="K26" s="30">
        <v>113917000</v>
      </c>
      <c r="L26" s="27"/>
      <c r="M26" s="30">
        <v>54962176550</v>
      </c>
      <c r="N26" s="27"/>
      <c r="O26" s="30">
        <v>45484241034</v>
      </c>
      <c r="P26" s="27"/>
      <c r="Q26" s="81">
        <f t="shared" si="1"/>
        <v>9477935516</v>
      </c>
      <c r="R26" s="81"/>
    </row>
    <row r="27" spans="1:18" ht="21.75" customHeight="1">
      <c r="A27" s="8" t="s">
        <v>25</v>
      </c>
      <c r="C27" s="33">
        <v>0</v>
      </c>
      <c r="D27" s="27"/>
      <c r="E27" s="33">
        <v>0</v>
      </c>
      <c r="F27" s="27"/>
      <c r="G27" s="33">
        <v>0</v>
      </c>
      <c r="H27" s="27"/>
      <c r="I27" s="56">
        <f t="shared" si="0"/>
        <v>0</v>
      </c>
      <c r="J27" s="27"/>
      <c r="K27" s="33">
        <v>29037666</v>
      </c>
      <c r="L27" s="27"/>
      <c r="M27" s="33">
        <v>49671007148</v>
      </c>
      <c r="N27" s="27"/>
      <c r="O27" s="33">
        <v>40358969891</v>
      </c>
      <c r="P27" s="27"/>
      <c r="Q27" s="81">
        <f t="shared" si="1"/>
        <v>9312037257</v>
      </c>
      <c r="R27" s="81"/>
    </row>
    <row r="28" spans="1:18" ht="21.75" customHeight="1" thickBot="1">
      <c r="A28" s="10" t="s">
        <v>33</v>
      </c>
      <c r="C28" s="36"/>
      <c r="D28" s="27"/>
      <c r="E28" s="36">
        <f>SUM(E8:E27)</f>
        <v>269806052878</v>
      </c>
      <c r="F28" s="27"/>
      <c r="G28" s="36">
        <f>SUM(G8:G27)</f>
        <v>221106828844</v>
      </c>
      <c r="H28" s="27"/>
      <c r="I28" s="36">
        <f>SUM(I8:I27)</f>
        <v>48699224034</v>
      </c>
      <c r="J28" s="27"/>
      <c r="K28" s="36"/>
      <c r="L28" s="27"/>
      <c r="M28" s="36">
        <f>SUM(M8:M27)</f>
        <v>1497835441894</v>
      </c>
      <c r="N28" s="27"/>
      <c r="O28" s="36">
        <f>SUM(O8:O27)</f>
        <v>1263506430354</v>
      </c>
      <c r="P28" s="27"/>
      <c r="Q28" s="80">
        <f>SUM(Q8:R27)</f>
        <v>234329011540</v>
      </c>
      <c r="R28" s="80"/>
    </row>
    <row r="31" spans="1:18">
      <c r="D31">
        <v>-11000000</v>
      </c>
      <c r="G31" s="55"/>
      <c r="I31" s="16"/>
      <c r="M31" s="16"/>
    </row>
    <row r="32" spans="1:18">
      <c r="D32">
        <v>-17690000</v>
      </c>
      <c r="M32" s="16"/>
    </row>
    <row r="33" spans="4:17">
      <c r="D33">
        <v>0</v>
      </c>
      <c r="M33" s="16"/>
    </row>
    <row r="34" spans="4:17">
      <c r="D34">
        <v>-160000</v>
      </c>
      <c r="M34" s="16"/>
      <c r="O34" s="16"/>
    </row>
    <row r="35" spans="4:17">
      <c r="D35">
        <v>-1000</v>
      </c>
      <c r="M35" s="16"/>
    </row>
    <row r="36" spans="4:17">
      <c r="D36">
        <v>-6400000</v>
      </c>
      <c r="M36" s="16"/>
      <c r="Q36" s="16"/>
    </row>
    <row r="37" spans="4:17">
      <c r="D37">
        <v>0</v>
      </c>
      <c r="M37" s="16"/>
      <c r="O37" s="16"/>
    </row>
    <row r="38" spans="4:17">
      <c r="D38">
        <v>-3400000</v>
      </c>
    </row>
    <row r="39" spans="4:17">
      <c r="D39">
        <v>-1000</v>
      </c>
      <c r="Q39" s="16"/>
    </row>
    <row r="40" spans="4:17">
      <c r="D40">
        <v>-360000</v>
      </c>
    </row>
    <row r="41" spans="4:17">
      <c r="D41">
        <v>0</v>
      </c>
    </row>
    <row r="42" spans="4:17">
      <c r="D42">
        <v>0</v>
      </c>
    </row>
    <row r="43" spans="4:17">
      <c r="D43">
        <v>-11200000</v>
      </c>
    </row>
    <row r="44" spans="4:17">
      <c r="D44">
        <v>-375000</v>
      </c>
    </row>
  </sheetData>
  <mergeCells count="2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8:R28"/>
    <mergeCell ref="Q23:R23"/>
    <mergeCell ref="Q24:R24"/>
    <mergeCell ref="Q25:R25"/>
    <mergeCell ref="Q26:R26"/>
    <mergeCell ref="Q27:R27"/>
  </mergeCells>
  <pageMargins left="0.39" right="0.39" top="0.39" bottom="0.39" header="0" footer="0"/>
  <pageSetup scale="7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79998168889431442"/>
    <pageSetUpPr fitToPage="1"/>
  </sheetPr>
  <dimension ref="A1:R30"/>
  <sheetViews>
    <sheetView rightToLeft="1" view="pageBreakPreview" zoomScaleNormal="100" zoomScaleSheetLayoutView="100" workbookViewId="0">
      <selection activeCell="E17" sqref="E17:M18"/>
    </sheetView>
  </sheetViews>
  <sheetFormatPr defaultRowHeight="12.75"/>
  <cols>
    <col min="1" max="1" width="27.28515625" bestFit="1" customWidth="1"/>
    <col min="2" max="2" width="1.28515625" customWidth="1"/>
    <col min="3" max="3" width="15.42578125" bestFit="1" customWidth="1"/>
    <col min="4" max="4" width="1.28515625" customWidth="1"/>
    <col min="5" max="5" width="17.85546875" bestFit="1" customWidth="1"/>
    <col min="6" max="6" width="1.28515625" customWidth="1"/>
    <col min="7" max="7" width="17.7109375" bestFit="1" customWidth="1"/>
    <col min="8" max="8" width="1.28515625" customWidth="1"/>
    <col min="9" max="9" width="26.28515625" bestFit="1" customWidth="1"/>
    <col min="10" max="10" width="1.28515625" customWidth="1"/>
    <col min="11" max="11" width="13.85546875" bestFit="1" customWidth="1"/>
    <col min="12" max="12" width="1.28515625" customWidth="1"/>
    <col min="13" max="13" width="19.140625" bestFit="1" customWidth="1"/>
    <col min="14" max="14" width="1.28515625" customWidth="1"/>
    <col min="15" max="15" width="19.140625" bestFit="1" customWidth="1"/>
    <col min="16" max="16" width="1.28515625" customWidth="1"/>
    <col min="17" max="17" width="17.42578125" customWidth="1"/>
    <col min="18" max="18" width="1.28515625" customWidth="1"/>
    <col min="19" max="19" width="0.28515625" customWidth="1"/>
  </cols>
  <sheetData>
    <row r="1" spans="1:18" ht="29.1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8" ht="21.75" customHeight="1">
      <c r="A2" s="71" t="s">
        <v>93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18" ht="21.75" customHeight="1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</row>
    <row r="4" spans="1:18" ht="14.45" customHeight="1"/>
    <row r="5" spans="1:18" ht="14.45" customHeight="1">
      <c r="A5" s="77" t="s">
        <v>88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8" ht="14.45" customHeight="1">
      <c r="A6" s="67" t="s">
        <v>42</v>
      </c>
      <c r="C6" s="67" t="s">
        <v>54</v>
      </c>
      <c r="D6" s="67"/>
      <c r="E6" s="67"/>
      <c r="F6" s="67"/>
      <c r="G6" s="67"/>
      <c r="H6" s="67"/>
      <c r="I6" s="67"/>
      <c r="K6" s="67" t="s">
        <v>55</v>
      </c>
      <c r="L6" s="67"/>
      <c r="M6" s="67"/>
      <c r="N6" s="67"/>
      <c r="O6" s="67"/>
      <c r="P6" s="67"/>
      <c r="Q6" s="67"/>
      <c r="R6" s="67"/>
    </row>
    <row r="7" spans="1:18" ht="48.75" customHeight="1">
      <c r="A7" s="67"/>
      <c r="C7" s="12" t="s">
        <v>12</v>
      </c>
      <c r="D7" s="3"/>
      <c r="E7" s="12" t="s">
        <v>14</v>
      </c>
      <c r="F7" s="3"/>
      <c r="G7" s="12" t="s">
        <v>86</v>
      </c>
      <c r="H7" s="3"/>
      <c r="I7" s="12" t="s">
        <v>89</v>
      </c>
      <c r="K7" s="12" t="s">
        <v>12</v>
      </c>
      <c r="L7" s="3"/>
      <c r="M7" s="12" t="s">
        <v>14</v>
      </c>
      <c r="N7" s="3"/>
      <c r="O7" s="12" t="s">
        <v>86</v>
      </c>
      <c r="P7" s="3"/>
      <c r="Q7" s="82" t="s">
        <v>89</v>
      </c>
      <c r="R7" s="82"/>
    </row>
    <row r="8" spans="1:18" ht="21.75" customHeight="1">
      <c r="A8" s="5" t="s">
        <v>25</v>
      </c>
      <c r="C8" s="38">
        <v>16436591</v>
      </c>
      <c r="D8" s="27"/>
      <c r="E8" s="38">
        <v>30058475127</v>
      </c>
      <c r="F8" s="27"/>
      <c r="G8" s="38">
        <v>27182597926</v>
      </c>
      <c r="H8" s="27"/>
      <c r="I8" s="38">
        <f>E8-G8</f>
        <v>2875877201</v>
      </c>
      <c r="J8" s="27"/>
      <c r="K8" s="38">
        <v>16436591</v>
      </c>
      <c r="L8" s="27"/>
      <c r="M8" s="38">
        <v>30058475127</v>
      </c>
      <c r="N8" s="27"/>
      <c r="O8" s="38">
        <v>26483588710</v>
      </c>
      <c r="P8" s="27"/>
      <c r="Q8" s="69">
        <f>M8-O8</f>
        <v>3574886417</v>
      </c>
      <c r="R8" s="69"/>
    </row>
    <row r="9" spans="1:18" ht="21.75" customHeight="1">
      <c r="A9" s="7" t="s">
        <v>18</v>
      </c>
      <c r="C9" s="42">
        <v>8200000000</v>
      </c>
      <c r="D9" s="27"/>
      <c r="E9" s="42">
        <v>5060973908000</v>
      </c>
      <c r="F9" s="27"/>
      <c r="G9" s="42">
        <v>4361225104000</v>
      </c>
      <c r="H9" s="27"/>
      <c r="I9" s="57">
        <f t="shared" ref="I9:I16" si="0">E9-G9</f>
        <v>699748804000</v>
      </c>
      <c r="J9" s="27"/>
      <c r="K9" s="42">
        <v>8200000000</v>
      </c>
      <c r="L9" s="27"/>
      <c r="M9" s="42">
        <v>5060973908000</v>
      </c>
      <c r="N9" s="27"/>
      <c r="O9" s="42">
        <v>3277817727051</v>
      </c>
      <c r="P9" s="27"/>
      <c r="Q9" s="81">
        <f t="shared" ref="Q9:Q16" si="1">M9-O9</f>
        <v>1783156180949</v>
      </c>
      <c r="R9" s="81"/>
    </row>
    <row r="10" spans="1:18" ht="21.75" customHeight="1">
      <c r="A10" s="7" t="s">
        <v>26</v>
      </c>
      <c r="C10" s="42">
        <v>816000</v>
      </c>
      <c r="D10" s="27"/>
      <c r="E10" s="42">
        <v>10841780164</v>
      </c>
      <c r="F10" s="27"/>
      <c r="G10" s="42">
        <v>10480384801</v>
      </c>
      <c r="H10" s="27"/>
      <c r="I10" s="57">
        <f t="shared" si="0"/>
        <v>361395363</v>
      </c>
      <c r="J10" s="27"/>
      <c r="K10" s="42">
        <v>816000</v>
      </c>
      <c r="L10" s="27"/>
      <c r="M10" s="42">
        <v>10841780164</v>
      </c>
      <c r="N10" s="27"/>
      <c r="O10" s="42">
        <v>10860824778</v>
      </c>
      <c r="P10" s="27"/>
      <c r="Q10" s="81">
        <f t="shared" si="1"/>
        <v>-19044614</v>
      </c>
      <c r="R10" s="81"/>
    </row>
    <row r="11" spans="1:18" ht="21.75" customHeight="1">
      <c r="A11" s="7" t="s">
        <v>21</v>
      </c>
      <c r="C11" s="42">
        <v>650000</v>
      </c>
      <c r="D11" s="27"/>
      <c r="E11" s="42">
        <v>36628158645</v>
      </c>
      <c r="F11" s="27"/>
      <c r="G11" s="42">
        <v>31666117474</v>
      </c>
      <c r="H11" s="27"/>
      <c r="I11" s="57">
        <f t="shared" si="0"/>
        <v>4962041171</v>
      </c>
      <c r="J11" s="27"/>
      <c r="K11" s="42">
        <v>650000</v>
      </c>
      <c r="L11" s="27"/>
      <c r="M11" s="42">
        <v>36628158645</v>
      </c>
      <c r="N11" s="27"/>
      <c r="O11" s="42">
        <v>32040227432</v>
      </c>
      <c r="P11" s="27"/>
      <c r="Q11" s="81">
        <f t="shared" si="1"/>
        <v>4587931213</v>
      </c>
      <c r="R11" s="81"/>
    </row>
    <row r="12" spans="1:18" ht="21.75" customHeight="1">
      <c r="A12" s="7" t="s">
        <v>24</v>
      </c>
      <c r="C12" s="42">
        <v>3000000</v>
      </c>
      <c r="D12" s="27"/>
      <c r="E12" s="42">
        <v>17860860000</v>
      </c>
      <c r="F12" s="27"/>
      <c r="G12" s="42">
        <v>16521500552</v>
      </c>
      <c r="H12" s="27"/>
      <c r="I12" s="57">
        <f t="shared" si="0"/>
        <v>1339359448</v>
      </c>
      <c r="J12" s="27"/>
      <c r="K12" s="42">
        <v>3000000</v>
      </c>
      <c r="L12" s="27"/>
      <c r="M12" s="42">
        <v>17860860000</v>
      </c>
      <c r="N12" s="27"/>
      <c r="O12" s="42">
        <v>14314919741</v>
      </c>
      <c r="P12" s="27"/>
      <c r="Q12" s="81">
        <f t="shared" si="1"/>
        <v>3545940259</v>
      </c>
      <c r="R12" s="81"/>
    </row>
    <row r="13" spans="1:18" ht="21.75" customHeight="1">
      <c r="A13" s="7" t="s">
        <v>28</v>
      </c>
      <c r="C13" s="42">
        <v>360000</v>
      </c>
      <c r="D13" s="27"/>
      <c r="E13" s="42">
        <v>4515225408</v>
      </c>
      <c r="F13" s="27"/>
      <c r="G13" s="42">
        <v>6024797458</v>
      </c>
      <c r="H13" s="27"/>
      <c r="I13" s="57">
        <f t="shared" si="0"/>
        <v>-1509572050</v>
      </c>
      <c r="J13" s="27"/>
      <c r="K13" s="42">
        <v>360000</v>
      </c>
      <c r="L13" s="27"/>
      <c r="M13" s="42">
        <v>4515225408</v>
      </c>
      <c r="N13" s="27"/>
      <c r="O13" s="42">
        <v>3562912187</v>
      </c>
      <c r="P13" s="27"/>
      <c r="Q13" s="81">
        <f t="shared" si="1"/>
        <v>952313221</v>
      </c>
      <c r="R13" s="81"/>
    </row>
    <row r="14" spans="1:18" ht="21.75" customHeight="1">
      <c r="A14" s="7" t="s">
        <v>32</v>
      </c>
      <c r="C14" s="42">
        <v>375000</v>
      </c>
      <c r="D14" s="27"/>
      <c r="E14" s="42">
        <v>10083943875</v>
      </c>
      <c r="F14" s="27"/>
      <c r="G14" s="42">
        <v>6693024691</v>
      </c>
      <c r="H14" s="27"/>
      <c r="I14" s="57">
        <f t="shared" si="0"/>
        <v>3390919184</v>
      </c>
      <c r="J14" s="27"/>
      <c r="K14" s="42">
        <v>375000</v>
      </c>
      <c r="L14" s="27"/>
      <c r="M14" s="42">
        <v>10083943875</v>
      </c>
      <c r="N14" s="27"/>
      <c r="O14" s="42">
        <v>6693024691</v>
      </c>
      <c r="P14" s="27"/>
      <c r="Q14" s="81">
        <f t="shared" si="1"/>
        <v>3390919184</v>
      </c>
      <c r="R14" s="81"/>
    </row>
    <row r="15" spans="1:18" ht="21.75" customHeight="1">
      <c r="A15" s="7" t="s">
        <v>30</v>
      </c>
      <c r="C15" s="42">
        <v>515000</v>
      </c>
      <c r="D15" s="27"/>
      <c r="E15" s="42">
        <v>10353245953</v>
      </c>
      <c r="F15" s="27"/>
      <c r="G15" s="42">
        <v>8398106035</v>
      </c>
      <c r="H15" s="27"/>
      <c r="I15" s="57">
        <f t="shared" si="0"/>
        <v>1955139918</v>
      </c>
      <c r="J15" s="27"/>
      <c r="K15" s="42">
        <v>515000</v>
      </c>
      <c r="L15" s="27"/>
      <c r="M15" s="42">
        <v>10353245953</v>
      </c>
      <c r="N15" s="27"/>
      <c r="O15" s="42">
        <v>8398106035</v>
      </c>
      <c r="P15" s="27"/>
      <c r="Q15" s="81">
        <f t="shared" si="1"/>
        <v>1955139918</v>
      </c>
      <c r="R15" s="81"/>
    </row>
    <row r="16" spans="1:18" ht="21.75" customHeight="1">
      <c r="A16" s="8" t="s">
        <v>29</v>
      </c>
      <c r="C16" s="44">
        <v>117500</v>
      </c>
      <c r="D16" s="27"/>
      <c r="E16" s="44">
        <v>3462774232</v>
      </c>
      <c r="F16" s="27"/>
      <c r="G16" s="44">
        <v>3217527205</v>
      </c>
      <c r="H16" s="27"/>
      <c r="I16" s="57">
        <f t="shared" si="0"/>
        <v>245247027</v>
      </c>
      <c r="J16" s="27"/>
      <c r="K16" s="44">
        <v>117500</v>
      </c>
      <c r="L16" s="27"/>
      <c r="M16" s="44">
        <v>3462774232</v>
      </c>
      <c r="N16" s="27"/>
      <c r="O16" s="44">
        <v>3217527205</v>
      </c>
      <c r="P16" s="27"/>
      <c r="Q16" s="81">
        <f t="shared" si="1"/>
        <v>245247027</v>
      </c>
      <c r="R16" s="81"/>
    </row>
    <row r="17" spans="1:18" ht="21.75" customHeight="1">
      <c r="A17" s="10" t="s">
        <v>33</v>
      </c>
      <c r="C17" s="54"/>
      <c r="D17" s="27"/>
      <c r="E17" s="54">
        <f>SUM(E8:E16)</f>
        <v>5184778371404</v>
      </c>
      <c r="F17" s="58"/>
      <c r="G17" s="54">
        <f>SUM(G8:G16)</f>
        <v>4471409160142</v>
      </c>
      <c r="H17" s="58"/>
      <c r="I17" s="54">
        <f>SUM(I8:I16)</f>
        <v>713369211262</v>
      </c>
      <c r="J17" s="58"/>
      <c r="K17" s="54"/>
      <c r="L17" s="58"/>
      <c r="M17" s="54">
        <f>SUM(M8:M16)</f>
        <v>5184778371404</v>
      </c>
      <c r="N17" s="27"/>
      <c r="O17" s="54">
        <f>SUM(O8:O16)</f>
        <v>3383388857830</v>
      </c>
      <c r="P17" s="27"/>
      <c r="Q17" s="80">
        <f>SUM(Q8:R16)</f>
        <v>1801389513574</v>
      </c>
      <c r="R17" s="80"/>
    </row>
    <row r="18" spans="1:18">
      <c r="E18" s="59"/>
      <c r="F18" s="59"/>
      <c r="G18" s="59"/>
      <c r="H18" s="59"/>
      <c r="I18" s="59"/>
      <c r="J18" s="59"/>
      <c r="K18" s="59"/>
      <c r="L18" s="59"/>
      <c r="M18" s="59"/>
    </row>
    <row r="20" spans="1:18">
      <c r="C20" s="16"/>
    </row>
    <row r="21" spans="1:18">
      <c r="C21" s="16"/>
      <c r="M21" s="16"/>
      <c r="O21" s="16"/>
    </row>
    <row r="22" spans="1:18">
      <c r="C22" s="16"/>
    </row>
    <row r="23" spans="1:18">
      <c r="C23" s="16"/>
      <c r="O23" s="16"/>
    </row>
    <row r="24" spans="1:18">
      <c r="C24" s="16"/>
    </row>
    <row r="25" spans="1:18">
      <c r="C25" s="16"/>
      <c r="O25" s="16"/>
    </row>
    <row r="26" spans="1:18">
      <c r="C26" s="16"/>
    </row>
    <row r="27" spans="1:18">
      <c r="C27" s="16"/>
    </row>
    <row r="28" spans="1:18">
      <c r="C28" s="16"/>
    </row>
    <row r="29" spans="1:18">
      <c r="C29" s="16"/>
    </row>
    <row r="30" spans="1:18">
      <c r="C30" s="16"/>
    </row>
  </sheetData>
  <mergeCells count="18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</mergeCells>
  <pageMargins left="0.39" right="0.39" top="0.39" bottom="0.39" header="0" footer="0"/>
  <pageSetup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AD33"/>
  <sheetViews>
    <sheetView rightToLeft="1" view="pageBreakPreview" topLeftCell="A4" zoomScale="85" zoomScaleNormal="85" zoomScaleSheetLayoutView="85" workbookViewId="0">
      <selection activeCell="Z27" sqref="V27:Z36"/>
    </sheetView>
  </sheetViews>
  <sheetFormatPr defaultRowHeight="12.75"/>
  <cols>
    <col min="1" max="1" width="2.5703125" customWidth="1"/>
    <col min="2" max="2" width="4.42578125" customWidth="1"/>
    <col min="3" max="3" width="23.42578125" customWidth="1"/>
    <col min="4" max="5" width="1.28515625" customWidth="1"/>
    <col min="6" max="6" width="15.28515625" bestFit="1" customWidth="1"/>
    <col min="7" max="7" width="1.28515625" customWidth="1"/>
    <col min="8" max="8" width="21.42578125" bestFit="1" customWidth="1"/>
    <col min="9" max="9" width="1.28515625" customWidth="1"/>
    <col min="10" max="10" width="21.28515625" bestFit="1" customWidth="1"/>
    <col min="11" max="11" width="1.28515625" customWidth="1"/>
    <col min="12" max="12" width="14.28515625" customWidth="1"/>
    <col min="13" max="13" width="1.28515625" customWidth="1"/>
    <col min="14" max="14" width="18.5703125" bestFit="1" customWidth="1"/>
    <col min="15" max="15" width="1.28515625" customWidth="1"/>
    <col min="16" max="16" width="14.28515625" customWidth="1"/>
    <col min="17" max="17" width="1.28515625" customWidth="1"/>
    <col min="18" max="18" width="19.4257812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21.42578125" bestFit="1" customWidth="1"/>
    <col min="25" max="25" width="1.28515625" customWidth="1"/>
    <col min="26" max="26" width="21.28515625" bestFit="1" customWidth="1"/>
    <col min="27" max="27" width="1.28515625" customWidth="1"/>
    <col min="28" max="28" width="19.140625" bestFit="1" customWidth="1"/>
    <col min="29" max="29" width="0.28515625" customWidth="1"/>
  </cols>
  <sheetData>
    <row r="1" spans="1:30" ht="29.1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</row>
    <row r="2" spans="1:30" ht="21.75" customHeight="1">
      <c r="A2" s="71" t="s">
        <v>91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</row>
    <row r="3" spans="1:30" ht="27.75" customHeight="1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</row>
    <row r="4" spans="1:30" s="18" customFormat="1" ht="21" customHeight="1">
      <c r="A4" s="17" t="s">
        <v>2</v>
      </c>
      <c r="B4" s="72" t="s">
        <v>3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</row>
    <row r="5" spans="1:30" s="18" customFormat="1" ht="19.5" customHeight="1">
      <c r="A5" s="72" t="s">
        <v>4</v>
      </c>
      <c r="B5" s="72"/>
      <c r="C5" s="72" t="s">
        <v>5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D5" s="19"/>
    </row>
    <row r="6" spans="1:30" ht="14.45" customHeight="1">
      <c r="F6" s="67" t="s">
        <v>6</v>
      </c>
      <c r="G6" s="67"/>
      <c r="H6" s="67"/>
      <c r="I6" s="67"/>
      <c r="J6" s="67"/>
      <c r="L6" s="67" t="s">
        <v>7</v>
      </c>
      <c r="M6" s="67"/>
      <c r="N6" s="67"/>
      <c r="O6" s="67"/>
      <c r="P6" s="67"/>
      <c r="Q6" s="67"/>
      <c r="R6" s="67"/>
      <c r="T6" s="67" t="s">
        <v>8</v>
      </c>
      <c r="U6" s="67"/>
      <c r="V6" s="67"/>
      <c r="W6" s="67"/>
      <c r="X6" s="67"/>
      <c r="Y6" s="67"/>
      <c r="Z6" s="67"/>
      <c r="AA6" s="67"/>
      <c r="AB6" s="67"/>
    </row>
    <row r="7" spans="1:30" ht="14.45" customHeight="1">
      <c r="F7" s="3"/>
      <c r="G7" s="3"/>
      <c r="H7" s="3"/>
      <c r="I7" s="3"/>
      <c r="J7" s="3"/>
      <c r="L7" s="70" t="s">
        <v>9</v>
      </c>
      <c r="M7" s="70"/>
      <c r="N7" s="70"/>
      <c r="O7" s="3"/>
      <c r="P7" s="70" t="s">
        <v>10</v>
      </c>
      <c r="Q7" s="70"/>
      <c r="R7" s="70"/>
      <c r="T7" s="3"/>
      <c r="U7" s="3"/>
      <c r="V7" s="3"/>
      <c r="W7" s="3"/>
      <c r="X7" s="3"/>
      <c r="Y7" s="3"/>
      <c r="Z7" s="3"/>
      <c r="AA7" s="3"/>
      <c r="AB7" s="3"/>
    </row>
    <row r="8" spans="1:30" ht="14.45" customHeight="1">
      <c r="A8" s="67" t="s">
        <v>11</v>
      </c>
      <c r="B8" s="67"/>
      <c r="C8" s="67"/>
      <c r="E8" s="67" t="s">
        <v>12</v>
      </c>
      <c r="F8" s="67"/>
      <c r="H8" s="2" t="s">
        <v>13</v>
      </c>
      <c r="J8" s="2" t="s">
        <v>14</v>
      </c>
      <c r="L8" s="4" t="s">
        <v>12</v>
      </c>
      <c r="M8" s="3"/>
      <c r="N8" s="4" t="s">
        <v>13</v>
      </c>
      <c r="P8" s="4" t="s">
        <v>12</v>
      </c>
      <c r="Q8" s="3"/>
      <c r="R8" s="4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2" t="s">
        <v>17</v>
      </c>
    </row>
    <row r="9" spans="1:30" ht="21.75" customHeight="1">
      <c r="A9" s="68" t="s">
        <v>18</v>
      </c>
      <c r="B9" s="68"/>
      <c r="C9" s="68"/>
      <c r="E9" s="69">
        <v>8200000000</v>
      </c>
      <c r="F9" s="69"/>
      <c r="G9" s="39"/>
      <c r="H9" s="26">
        <v>3205509980900</v>
      </c>
      <c r="I9" s="39"/>
      <c r="J9" s="26">
        <v>4361225104000</v>
      </c>
      <c r="K9" s="39"/>
      <c r="L9" s="26">
        <v>0</v>
      </c>
      <c r="M9" s="39"/>
      <c r="N9" s="26">
        <v>0</v>
      </c>
      <c r="O9" s="39"/>
      <c r="P9" s="26">
        <v>0</v>
      </c>
      <c r="Q9" s="39"/>
      <c r="R9" s="26">
        <v>0</v>
      </c>
      <c r="S9" s="39"/>
      <c r="T9" s="26">
        <v>8200000000</v>
      </c>
      <c r="U9" s="39"/>
      <c r="V9" s="26">
        <v>622</v>
      </c>
      <c r="W9" s="39"/>
      <c r="X9" s="26">
        <v>3205509980900</v>
      </c>
      <c r="Y9" s="39"/>
      <c r="Z9" s="26">
        <v>5060973908000</v>
      </c>
      <c r="AA9" s="40"/>
      <c r="AB9" s="41">
        <f>Z9/AB28</f>
        <v>0.95023566959834094</v>
      </c>
    </row>
    <row r="10" spans="1:30" ht="21.75" customHeight="1">
      <c r="A10" s="66" t="s">
        <v>19</v>
      </c>
      <c r="B10" s="66"/>
      <c r="C10" s="66"/>
      <c r="E10" s="63">
        <v>11000000</v>
      </c>
      <c r="F10" s="63"/>
      <c r="G10" s="39"/>
      <c r="H10" s="30">
        <v>37695651872</v>
      </c>
      <c r="I10" s="39"/>
      <c r="J10" s="30">
        <v>47600184170</v>
      </c>
      <c r="K10" s="39"/>
      <c r="L10" s="30">
        <v>0</v>
      </c>
      <c r="M10" s="39"/>
      <c r="N10" s="30">
        <v>0</v>
      </c>
      <c r="O10" s="39"/>
      <c r="P10" s="30">
        <v>-11000000</v>
      </c>
      <c r="Q10" s="39"/>
      <c r="R10" s="30">
        <v>52381489255</v>
      </c>
      <c r="S10" s="39"/>
      <c r="T10" s="30">
        <v>0</v>
      </c>
      <c r="U10" s="39"/>
      <c r="V10" s="30">
        <v>0</v>
      </c>
      <c r="W10" s="39"/>
      <c r="X10" s="30">
        <v>0</v>
      </c>
      <c r="Y10" s="39"/>
      <c r="Z10" s="30">
        <v>0</v>
      </c>
      <c r="AA10" s="40"/>
      <c r="AB10" s="43">
        <f>Z10/AB28</f>
        <v>0</v>
      </c>
    </row>
    <row r="11" spans="1:30" ht="21.75" customHeight="1">
      <c r="A11" s="66" t="s">
        <v>20</v>
      </c>
      <c r="B11" s="66"/>
      <c r="C11" s="66"/>
      <c r="E11" s="63">
        <v>17690000</v>
      </c>
      <c r="F11" s="63"/>
      <c r="G11" s="39"/>
      <c r="H11" s="30">
        <v>60338544259</v>
      </c>
      <c r="I11" s="39"/>
      <c r="J11" s="30">
        <v>72512501775.300003</v>
      </c>
      <c r="K11" s="39"/>
      <c r="L11" s="30">
        <v>0</v>
      </c>
      <c r="M11" s="39"/>
      <c r="N11" s="30">
        <v>0</v>
      </c>
      <c r="O11" s="39"/>
      <c r="P11" s="30">
        <v>-17690000</v>
      </c>
      <c r="Q11" s="39"/>
      <c r="R11" s="30">
        <v>85847918553</v>
      </c>
      <c r="S11" s="39"/>
      <c r="T11" s="30">
        <v>0</v>
      </c>
      <c r="U11" s="39"/>
      <c r="V11" s="30">
        <v>0</v>
      </c>
      <c r="W11" s="39"/>
      <c r="X11" s="30">
        <v>0</v>
      </c>
      <c r="Y11" s="39"/>
      <c r="Z11" s="30">
        <v>0</v>
      </c>
      <c r="AA11" s="40"/>
      <c r="AB11" s="43">
        <f>Z11/AB28</f>
        <v>0</v>
      </c>
    </row>
    <row r="12" spans="1:30" ht="21.75" customHeight="1">
      <c r="A12" s="66" t="s">
        <v>21</v>
      </c>
      <c r="B12" s="66"/>
      <c r="C12" s="66"/>
      <c r="E12" s="63">
        <v>471274</v>
      </c>
      <c r="F12" s="63"/>
      <c r="G12" s="39"/>
      <c r="H12" s="30">
        <v>22081543390</v>
      </c>
      <c r="I12" s="39"/>
      <c r="J12" s="30">
        <v>21707433432.911598</v>
      </c>
      <c r="K12" s="39"/>
      <c r="L12" s="30">
        <v>178726</v>
      </c>
      <c r="M12" s="39"/>
      <c r="N12" s="30">
        <v>9958684042</v>
      </c>
      <c r="O12" s="39"/>
      <c r="P12" s="30">
        <v>0</v>
      </c>
      <c r="Q12" s="39"/>
      <c r="R12" s="30">
        <v>0</v>
      </c>
      <c r="S12" s="39"/>
      <c r="T12" s="30">
        <v>650000</v>
      </c>
      <c r="U12" s="39"/>
      <c r="V12" s="30">
        <v>56790</v>
      </c>
      <c r="W12" s="39"/>
      <c r="X12" s="30">
        <v>32040227432</v>
      </c>
      <c r="Y12" s="39"/>
      <c r="Z12" s="30">
        <v>36628158645</v>
      </c>
      <c r="AA12" s="40"/>
      <c r="AB12" s="43">
        <f>Z12/AB28</f>
        <v>6.8772104912787936E-3</v>
      </c>
    </row>
    <row r="13" spans="1:30" ht="21.75" customHeight="1">
      <c r="A13" s="66" t="s">
        <v>22</v>
      </c>
      <c r="B13" s="66"/>
      <c r="C13" s="66"/>
      <c r="E13" s="63">
        <v>160000</v>
      </c>
      <c r="F13" s="63"/>
      <c r="G13" s="39"/>
      <c r="H13" s="30">
        <v>6472901272</v>
      </c>
      <c r="I13" s="39"/>
      <c r="J13" s="30">
        <v>6615662544</v>
      </c>
      <c r="K13" s="39"/>
      <c r="L13" s="30">
        <v>0</v>
      </c>
      <c r="M13" s="39"/>
      <c r="N13" s="30">
        <v>0</v>
      </c>
      <c r="O13" s="39"/>
      <c r="P13" s="30">
        <v>-160000</v>
      </c>
      <c r="Q13" s="39"/>
      <c r="R13" s="30">
        <v>7358674334</v>
      </c>
      <c r="S13" s="39"/>
      <c r="T13" s="30">
        <v>0</v>
      </c>
      <c r="U13" s="39"/>
      <c r="V13" s="30">
        <v>0</v>
      </c>
      <c r="W13" s="39"/>
      <c r="X13" s="30">
        <v>0</v>
      </c>
      <c r="Y13" s="39"/>
      <c r="Z13" s="30">
        <v>0</v>
      </c>
      <c r="AA13" s="40"/>
      <c r="AB13" s="43">
        <f>Z13/AB28</f>
        <v>0</v>
      </c>
    </row>
    <row r="14" spans="1:30" ht="21.75" customHeight="1">
      <c r="A14" s="66" t="s">
        <v>23</v>
      </c>
      <c r="B14" s="66"/>
      <c r="C14" s="66"/>
      <c r="E14" s="63">
        <v>1000</v>
      </c>
      <c r="F14" s="63"/>
      <c r="G14" s="39"/>
      <c r="H14" s="30">
        <v>74567646</v>
      </c>
      <c r="I14" s="39"/>
      <c r="J14" s="30">
        <v>92578791</v>
      </c>
      <c r="K14" s="39"/>
      <c r="L14" s="30">
        <v>0</v>
      </c>
      <c r="M14" s="39"/>
      <c r="N14" s="30">
        <v>0</v>
      </c>
      <c r="O14" s="39"/>
      <c r="P14" s="30">
        <v>-1000</v>
      </c>
      <c r="Q14" s="39"/>
      <c r="R14" s="30">
        <v>100715405</v>
      </c>
      <c r="S14" s="39"/>
      <c r="T14" s="30">
        <v>0</v>
      </c>
      <c r="U14" s="39"/>
      <c r="V14" s="30">
        <v>0</v>
      </c>
      <c r="W14" s="39"/>
      <c r="X14" s="30">
        <v>0</v>
      </c>
      <c r="Y14" s="39"/>
      <c r="Z14" s="30">
        <v>0</v>
      </c>
      <c r="AA14" s="40"/>
      <c r="AB14" s="43">
        <f>Z14/AB28</f>
        <v>0</v>
      </c>
    </row>
    <row r="15" spans="1:30" ht="21.75" customHeight="1">
      <c r="A15" s="66" t="s">
        <v>24</v>
      </c>
      <c r="B15" s="66"/>
      <c r="C15" s="66"/>
      <c r="E15" s="63">
        <v>5200000</v>
      </c>
      <c r="F15" s="63"/>
      <c r="G15" s="39"/>
      <c r="H15" s="30">
        <v>23344768597</v>
      </c>
      <c r="I15" s="39"/>
      <c r="J15" s="30">
        <v>25551349408</v>
      </c>
      <c r="K15" s="39"/>
      <c r="L15" s="30">
        <v>4200000</v>
      </c>
      <c r="M15" s="39"/>
      <c r="N15" s="30">
        <v>21508646596</v>
      </c>
      <c r="O15" s="39"/>
      <c r="P15" s="30">
        <v>-6400000</v>
      </c>
      <c r="Q15" s="39"/>
      <c r="R15" s="30">
        <v>36585750039</v>
      </c>
      <c r="S15" s="39"/>
      <c r="T15" s="30">
        <v>3000000</v>
      </c>
      <c r="U15" s="39"/>
      <c r="V15" s="30">
        <v>6000</v>
      </c>
      <c r="W15" s="39"/>
      <c r="X15" s="30">
        <v>14314919741</v>
      </c>
      <c r="Y15" s="39"/>
      <c r="Z15" s="30">
        <v>17860860000</v>
      </c>
      <c r="AA15" s="40"/>
      <c r="AB15" s="43">
        <f>Z15/AB28</f>
        <v>3.3535099311368002E-3</v>
      </c>
    </row>
    <row r="16" spans="1:30" ht="21.75" customHeight="1">
      <c r="A16" s="66" t="s">
        <v>25</v>
      </c>
      <c r="B16" s="66"/>
      <c r="C16" s="66"/>
      <c r="E16" s="63">
        <v>8036591</v>
      </c>
      <c r="F16" s="63"/>
      <c r="G16" s="39"/>
      <c r="H16" s="30">
        <v>15633355623</v>
      </c>
      <c r="I16" s="39"/>
      <c r="J16" s="30">
        <v>12703327765.451</v>
      </c>
      <c r="K16" s="39"/>
      <c r="L16" s="30">
        <v>8400000</v>
      </c>
      <c r="M16" s="39"/>
      <c r="N16" s="30">
        <v>14479270161</v>
      </c>
      <c r="O16" s="39"/>
      <c r="P16" s="30">
        <v>0</v>
      </c>
      <c r="Q16" s="39"/>
      <c r="R16" s="30">
        <v>0</v>
      </c>
      <c r="S16" s="39"/>
      <c r="T16" s="30">
        <v>16436591</v>
      </c>
      <c r="U16" s="39"/>
      <c r="V16" s="30">
        <v>1843</v>
      </c>
      <c r="W16" s="39"/>
      <c r="X16" s="30">
        <v>30112625784</v>
      </c>
      <c r="Y16" s="39"/>
      <c r="Z16" s="30">
        <v>30058475127.343498</v>
      </c>
      <c r="AA16" s="40"/>
      <c r="AB16" s="43">
        <f>Z16/AB28</f>
        <v>5.6437033185622034E-3</v>
      </c>
    </row>
    <row r="17" spans="1:28" ht="21.75" customHeight="1">
      <c r="A17" s="66" t="s">
        <v>26</v>
      </c>
      <c r="B17" s="66"/>
      <c r="C17" s="66"/>
      <c r="E17" s="63">
        <v>3400000</v>
      </c>
      <c r="F17" s="63"/>
      <c r="G17" s="39"/>
      <c r="H17" s="30">
        <v>56114261337</v>
      </c>
      <c r="I17" s="39"/>
      <c r="J17" s="30">
        <v>55733821360</v>
      </c>
      <c r="K17" s="39"/>
      <c r="L17" s="30">
        <v>816000</v>
      </c>
      <c r="M17" s="39"/>
      <c r="N17" s="30">
        <v>0</v>
      </c>
      <c r="O17" s="39"/>
      <c r="P17" s="30">
        <v>-3400000</v>
      </c>
      <c r="Q17" s="39"/>
      <c r="R17" s="30">
        <v>42028940090</v>
      </c>
      <c r="S17" s="39"/>
      <c r="T17" s="30">
        <v>816000</v>
      </c>
      <c r="U17" s="39"/>
      <c r="V17" s="30">
        <v>13390</v>
      </c>
      <c r="W17" s="39"/>
      <c r="X17" s="30">
        <v>10860824778</v>
      </c>
      <c r="Y17" s="39"/>
      <c r="Z17" s="30">
        <v>10841780164.799999</v>
      </c>
      <c r="AA17" s="40"/>
      <c r="AB17" s="43">
        <f>Z17/AB28</f>
        <v>2.035625241665786E-3</v>
      </c>
    </row>
    <row r="18" spans="1:28" ht="21.75" customHeight="1">
      <c r="A18" s="66" t="s">
        <v>27</v>
      </c>
      <c r="B18" s="66"/>
      <c r="C18" s="66"/>
      <c r="E18" s="63">
        <v>1000</v>
      </c>
      <c r="F18" s="63"/>
      <c r="G18" s="39"/>
      <c r="H18" s="30">
        <v>12699499453</v>
      </c>
      <c r="I18" s="39"/>
      <c r="J18" s="30">
        <v>15062762400</v>
      </c>
      <c r="K18" s="39"/>
      <c r="L18" s="30">
        <v>0</v>
      </c>
      <c r="M18" s="39"/>
      <c r="N18" s="30">
        <v>0</v>
      </c>
      <c r="O18" s="39"/>
      <c r="P18" s="30">
        <v>-1000</v>
      </c>
      <c r="Q18" s="39"/>
      <c r="R18" s="30">
        <v>14941766502</v>
      </c>
      <c r="S18" s="39"/>
      <c r="T18" s="30">
        <v>0</v>
      </c>
      <c r="U18" s="39"/>
      <c r="V18" s="30">
        <v>0</v>
      </c>
      <c r="W18" s="39"/>
      <c r="X18" s="30">
        <v>0</v>
      </c>
      <c r="Y18" s="39"/>
      <c r="Z18" s="30">
        <v>0</v>
      </c>
      <c r="AA18" s="40"/>
      <c r="AB18" s="43">
        <f>Z18/AB28</f>
        <v>0</v>
      </c>
    </row>
    <row r="19" spans="1:28" ht="21.75" customHeight="1">
      <c r="A19" s="66" t="s">
        <v>28</v>
      </c>
      <c r="B19" s="66"/>
      <c r="C19" s="66"/>
      <c r="E19" s="63">
        <v>720000</v>
      </c>
      <c r="F19" s="63"/>
      <c r="G19" s="39"/>
      <c r="H19" s="30">
        <v>7125824377</v>
      </c>
      <c r="I19" s="39"/>
      <c r="J19" s="30">
        <v>9587709648</v>
      </c>
      <c r="K19" s="39"/>
      <c r="L19" s="30">
        <v>0</v>
      </c>
      <c r="M19" s="39"/>
      <c r="N19" s="30">
        <v>0</v>
      </c>
      <c r="O19" s="39"/>
      <c r="P19" s="30">
        <v>-360000</v>
      </c>
      <c r="Q19" s="39"/>
      <c r="R19" s="30">
        <v>4417411046</v>
      </c>
      <c r="S19" s="39"/>
      <c r="T19" s="30">
        <v>360000</v>
      </c>
      <c r="U19" s="39"/>
      <c r="V19" s="30">
        <v>12640</v>
      </c>
      <c r="W19" s="39"/>
      <c r="X19" s="30">
        <v>3562912187</v>
      </c>
      <c r="Y19" s="39"/>
      <c r="Z19" s="30">
        <v>4515225408</v>
      </c>
      <c r="AA19" s="40"/>
      <c r="AB19" s="43">
        <f>Z19/AB28</f>
        <v>8.4776731059138315E-4</v>
      </c>
    </row>
    <row r="20" spans="1:28" ht="21.75" customHeight="1">
      <c r="A20" s="66" t="s">
        <v>29</v>
      </c>
      <c r="B20" s="66"/>
      <c r="C20" s="66"/>
      <c r="E20" s="63">
        <v>0</v>
      </c>
      <c r="F20" s="63"/>
      <c r="G20" s="39"/>
      <c r="H20" s="30">
        <v>0</v>
      </c>
      <c r="I20" s="39"/>
      <c r="J20" s="30">
        <v>0</v>
      </c>
      <c r="K20" s="39"/>
      <c r="L20" s="30">
        <v>117500</v>
      </c>
      <c r="M20" s="39"/>
      <c r="N20" s="30">
        <v>3217527205</v>
      </c>
      <c r="O20" s="39"/>
      <c r="P20" s="30">
        <v>0</v>
      </c>
      <c r="Q20" s="39"/>
      <c r="R20" s="30">
        <v>0</v>
      </c>
      <c r="S20" s="39"/>
      <c r="T20" s="30">
        <v>117500</v>
      </c>
      <c r="U20" s="39"/>
      <c r="V20" s="30">
        <v>29700</v>
      </c>
      <c r="W20" s="39"/>
      <c r="X20" s="30">
        <v>3217527205</v>
      </c>
      <c r="Y20" s="39"/>
      <c r="Z20" s="30">
        <v>3462774232.5</v>
      </c>
      <c r="AA20" s="40"/>
      <c r="AB20" s="43">
        <f>Z20/AB28</f>
        <v>6.5016173789914718E-4</v>
      </c>
    </row>
    <row r="21" spans="1:28" ht="21.75" customHeight="1">
      <c r="A21" s="66" t="s">
        <v>30</v>
      </c>
      <c r="B21" s="66"/>
      <c r="C21" s="66"/>
      <c r="E21" s="63">
        <v>0</v>
      </c>
      <c r="F21" s="63"/>
      <c r="G21" s="39"/>
      <c r="H21" s="30">
        <v>0</v>
      </c>
      <c r="I21" s="39"/>
      <c r="J21" s="30">
        <v>0</v>
      </c>
      <c r="K21" s="39"/>
      <c r="L21" s="30">
        <v>515000</v>
      </c>
      <c r="M21" s="39"/>
      <c r="N21" s="30">
        <v>8398106035</v>
      </c>
      <c r="O21" s="39"/>
      <c r="P21" s="30">
        <v>0</v>
      </c>
      <c r="Q21" s="39"/>
      <c r="R21" s="30">
        <v>0</v>
      </c>
      <c r="S21" s="39"/>
      <c r="T21" s="30">
        <v>515000</v>
      </c>
      <c r="U21" s="39"/>
      <c r="V21" s="30">
        <v>20260</v>
      </c>
      <c r="W21" s="39"/>
      <c r="X21" s="30">
        <v>8398106035</v>
      </c>
      <c r="Y21" s="39"/>
      <c r="Z21" s="30">
        <v>10353245953</v>
      </c>
      <c r="AA21" s="40"/>
      <c r="AB21" s="43">
        <f>Z21/AB28</f>
        <v>1.9438992928049034E-3</v>
      </c>
    </row>
    <row r="22" spans="1:28" ht="21.75" customHeight="1">
      <c r="A22" s="66" t="s">
        <v>31</v>
      </c>
      <c r="B22" s="66"/>
      <c r="C22" s="66"/>
      <c r="E22" s="63">
        <v>0</v>
      </c>
      <c r="F22" s="63"/>
      <c r="G22" s="39"/>
      <c r="H22" s="30">
        <v>0</v>
      </c>
      <c r="I22" s="39"/>
      <c r="J22" s="30">
        <v>0</v>
      </c>
      <c r="K22" s="39"/>
      <c r="L22" s="30">
        <v>11200000</v>
      </c>
      <c r="M22" s="39"/>
      <c r="N22" s="30">
        <v>14221785940</v>
      </c>
      <c r="O22" s="39"/>
      <c r="P22" s="30">
        <v>-11200000</v>
      </c>
      <c r="Q22" s="39"/>
      <c r="R22" s="30">
        <v>15519896855</v>
      </c>
      <c r="S22" s="39"/>
      <c r="T22" s="30">
        <v>0</v>
      </c>
      <c r="U22" s="39"/>
      <c r="V22" s="30">
        <v>0</v>
      </c>
      <c r="W22" s="39"/>
      <c r="X22" s="30">
        <v>0</v>
      </c>
      <c r="Y22" s="39"/>
      <c r="Z22" s="30">
        <v>0</v>
      </c>
      <c r="AA22" s="40"/>
      <c r="AB22" s="43">
        <f>Z22/AB28</f>
        <v>0</v>
      </c>
    </row>
    <row r="23" spans="1:28" ht="21.75" customHeight="1">
      <c r="A23" s="62" t="s">
        <v>32</v>
      </c>
      <c r="B23" s="62"/>
      <c r="C23" s="62"/>
      <c r="D23" s="9"/>
      <c r="E23" s="63">
        <v>0</v>
      </c>
      <c r="F23" s="64"/>
      <c r="G23" s="39"/>
      <c r="H23" s="33">
        <v>0</v>
      </c>
      <c r="I23" s="39"/>
      <c r="J23" s="33">
        <v>0</v>
      </c>
      <c r="K23" s="39"/>
      <c r="L23" s="33">
        <v>750000</v>
      </c>
      <c r="M23" s="39"/>
      <c r="N23" s="33">
        <v>13386049383</v>
      </c>
      <c r="O23" s="39"/>
      <c r="P23" s="33">
        <v>-375000</v>
      </c>
      <c r="Q23" s="39"/>
      <c r="R23" s="33">
        <v>10623490799</v>
      </c>
      <c r="S23" s="39"/>
      <c r="T23" s="33">
        <v>375000</v>
      </c>
      <c r="U23" s="39"/>
      <c r="V23" s="33">
        <v>27100</v>
      </c>
      <c r="W23" s="39"/>
      <c r="X23" s="33">
        <v>6693024691</v>
      </c>
      <c r="Y23" s="39"/>
      <c r="Z23" s="33">
        <v>10083943875</v>
      </c>
      <c r="AA23" s="40"/>
      <c r="AB23" s="45">
        <f>Z23/AB28</f>
        <v>1.893335815287652E-3</v>
      </c>
    </row>
    <row r="24" spans="1:28" ht="21.75" customHeight="1" thickBot="1">
      <c r="A24" s="65" t="s">
        <v>33</v>
      </c>
      <c r="B24" s="65"/>
      <c r="C24" s="65"/>
      <c r="D24" s="65"/>
      <c r="E24" s="39"/>
      <c r="F24" s="36"/>
      <c r="G24" s="39"/>
      <c r="H24" s="36">
        <f>SUM(H9:H23)</f>
        <v>3447090898726</v>
      </c>
      <c r="I24" s="39"/>
      <c r="J24" s="36">
        <f>SUM(J9:J23)</f>
        <v>4628392435294.6621</v>
      </c>
      <c r="K24" s="39"/>
      <c r="L24" s="36"/>
      <c r="M24" s="39"/>
      <c r="N24" s="36">
        <f>SUM(N9:N23)</f>
        <v>85170069362</v>
      </c>
      <c r="O24" s="39"/>
      <c r="P24" s="36"/>
      <c r="Q24" s="39"/>
      <c r="R24" s="36">
        <f>SUM(R9:R23)</f>
        <v>269806052878</v>
      </c>
      <c r="S24" s="39"/>
      <c r="T24" s="36"/>
      <c r="U24" s="39"/>
      <c r="V24" s="36"/>
      <c r="W24" s="39"/>
      <c r="X24" s="36">
        <f>SUM(X9:X23)</f>
        <v>3314710148753</v>
      </c>
      <c r="Y24" s="39"/>
      <c r="Z24" s="36">
        <f>SUM(Z9:Z23)</f>
        <v>5184778371405.6436</v>
      </c>
      <c r="AA24" s="40"/>
      <c r="AB24" s="46">
        <f>SUM(AB9:AB23)</f>
        <v>0.9734808827375675</v>
      </c>
    </row>
    <row r="27" spans="1:28">
      <c r="Z27" s="16"/>
    </row>
    <row r="28" spans="1:28">
      <c r="AB28" s="21">
        <v>5326019712709</v>
      </c>
    </row>
    <row r="29" spans="1:28">
      <c r="Z29" s="16"/>
    </row>
    <row r="32" spans="1:28">
      <c r="Z32" s="16"/>
    </row>
    <row r="33" spans="22:22">
      <c r="V33" s="16"/>
    </row>
  </sheetData>
  <mergeCells count="44">
    <mergeCell ref="A1:AB1"/>
    <mergeCell ref="A2:AB2"/>
    <mergeCell ref="A3:AB3"/>
    <mergeCell ref="A5:B5"/>
    <mergeCell ref="B4:AA4"/>
    <mergeCell ref="C5:AA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3:C23"/>
    <mergeCell ref="E23:F23"/>
    <mergeCell ref="A24:D24"/>
    <mergeCell ref="A20:C20"/>
    <mergeCell ref="E20:F20"/>
    <mergeCell ref="A21:C21"/>
    <mergeCell ref="E21:F21"/>
    <mergeCell ref="A22:C22"/>
    <mergeCell ref="E22:F22"/>
  </mergeCells>
  <pageMargins left="0.39" right="0.39" top="0.39" bottom="0.39" header="0" footer="0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  <pageSetUpPr fitToPage="1"/>
  </sheetPr>
  <dimension ref="A1:L16"/>
  <sheetViews>
    <sheetView rightToLeft="1" view="pageBreakPreview" zoomScaleNormal="100" zoomScaleSheetLayoutView="100" workbookViewId="0">
      <selection activeCell="L9" sqref="L9:L10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6.42578125" bestFit="1" customWidth="1"/>
    <col min="5" max="5" width="1.28515625" customWidth="1"/>
    <col min="6" max="6" width="18.85546875" bestFit="1" customWidth="1"/>
    <col min="7" max="7" width="1.28515625" customWidth="1"/>
    <col min="8" max="8" width="19" bestFit="1" customWidth="1"/>
    <col min="9" max="9" width="1.28515625" customWidth="1"/>
    <col min="10" max="10" width="17.855468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21.75" customHeight="1">
      <c r="A2" s="71" t="s">
        <v>91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21.75" customHeight="1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2" ht="14.45" customHeight="1"/>
    <row r="5" spans="1:12" ht="14.45" customHeight="1">
      <c r="A5" s="17" t="s">
        <v>97</v>
      </c>
      <c r="B5" s="72" t="s">
        <v>35</v>
      </c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2" ht="14.45" customHeight="1">
      <c r="D6" s="2" t="s">
        <v>6</v>
      </c>
      <c r="F6" s="67" t="s">
        <v>7</v>
      </c>
      <c r="G6" s="67"/>
      <c r="H6" s="67"/>
      <c r="J6" s="2" t="s">
        <v>8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67" t="s">
        <v>36</v>
      </c>
      <c r="B8" s="67"/>
      <c r="D8" s="2" t="s">
        <v>37</v>
      </c>
      <c r="F8" s="2" t="s">
        <v>38</v>
      </c>
      <c r="H8" s="2" t="s">
        <v>39</v>
      </c>
      <c r="J8" s="2" t="s">
        <v>37</v>
      </c>
      <c r="L8" s="2" t="s">
        <v>17</v>
      </c>
    </row>
    <row r="9" spans="1:12" ht="21.75" customHeight="1">
      <c r="A9" s="73" t="s">
        <v>96</v>
      </c>
      <c r="B9" s="73"/>
      <c r="D9" s="6">
        <v>8234604141</v>
      </c>
      <c r="E9" s="16"/>
      <c r="F9" s="6">
        <v>211300296823</v>
      </c>
      <c r="G9" s="16"/>
      <c r="H9" s="6">
        <v>203395085290</v>
      </c>
      <c r="I9" s="16"/>
      <c r="J9" s="6">
        <f>D9+F9-H9</f>
        <v>16139815674</v>
      </c>
      <c r="L9" s="28">
        <f>J10/L16</f>
        <v>3.0303709983436626E-3</v>
      </c>
    </row>
    <row r="10" spans="1:12" ht="21.75" customHeight="1" thickBot="1">
      <c r="A10" s="65" t="s">
        <v>33</v>
      </c>
      <c r="B10" s="65"/>
      <c r="D10" s="11">
        <f>SUM(D9:D9)</f>
        <v>8234604141</v>
      </c>
      <c r="E10" s="16"/>
      <c r="F10" s="11">
        <f>SUM(F9:F9)</f>
        <v>211300296823</v>
      </c>
      <c r="G10" s="16"/>
      <c r="H10" s="11">
        <f>SUM(H9:H9)</f>
        <v>203395085290</v>
      </c>
      <c r="I10" s="16"/>
      <c r="J10" s="11">
        <f>SUM(J9:J9)</f>
        <v>16139815674</v>
      </c>
      <c r="L10" s="83">
        <f>SUM(L9)</f>
        <v>3.0303709983436626E-3</v>
      </c>
    </row>
    <row r="11" spans="1:12" ht="13.5" thickTop="1"/>
    <row r="16" spans="1:12">
      <c r="L16" s="22">
        <v>5326019712709</v>
      </c>
    </row>
  </sheetData>
  <mergeCells count="8">
    <mergeCell ref="A10:B10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scale="9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  <pageSetUpPr fitToPage="1"/>
  </sheetPr>
  <dimension ref="A1:J15"/>
  <sheetViews>
    <sheetView rightToLeft="1" view="pageBreakPreview" zoomScale="115" zoomScaleNormal="100" zoomScaleSheetLayoutView="115" workbookViewId="0">
      <selection activeCell="J16" sqref="J16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21.75" customHeight="1">
      <c r="A2" s="71" t="s">
        <v>92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21.75" customHeight="1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4.45" customHeight="1"/>
    <row r="5" spans="1:10" ht="29.1" customHeight="1">
      <c r="A5" s="1" t="s">
        <v>40</v>
      </c>
      <c r="B5" s="77" t="s">
        <v>41</v>
      </c>
      <c r="C5" s="77"/>
      <c r="D5" s="77"/>
      <c r="E5" s="77"/>
      <c r="F5" s="77"/>
      <c r="G5" s="77"/>
      <c r="H5" s="77"/>
      <c r="I5" s="77"/>
      <c r="J5" s="77"/>
    </row>
    <row r="6" spans="1:10" ht="14.45" customHeight="1"/>
    <row r="7" spans="1:10" ht="14.45" customHeight="1">
      <c r="A7" s="67" t="s">
        <v>42</v>
      </c>
      <c r="B7" s="67"/>
      <c r="D7" s="2" t="s">
        <v>43</v>
      </c>
      <c r="F7" s="2" t="s">
        <v>37</v>
      </c>
      <c r="H7" s="2" t="s">
        <v>44</v>
      </c>
      <c r="J7" s="2" t="s">
        <v>45</v>
      </c>
    </row>
    <row r="8" spans="1:10" ht="21.75" customHeight="1">
      <c r="A8" s="74" t="s">
        <v>46</v>
      </c>
      <c r="B8" s="74"/>
      <c r="D8" s="23" t="s">
        <v>47</v>
      </c>
      <c r="F8" s="26">
        <f>'درآمد سرمایه گذاری در سهام'!J32</f>
        <v>769710340060</v>
      </c>
      <c r="G8" s="27"/>
      <c r="H8" s="28">
        <f>F8/F11</f>
        <v>0.99763077363461994</v>
      </c>
      <c r="I8" s="27"/>
      <c r="J8" s="29">
        <f>F8/J15</f>
        <v>0.14451886804386205</v>
      </c>
    </row>
    <row r="9" spans="1:10" ht="21.75" customHeight="1">
      <c r="A9" s="75" t="s">
        <v>50</v>
      </c>
      <c r="B9" s="75"/>
      <c r="D9" s="24" t="s">
        <v>48</v>
      </c>
      <c r="F9" s="30">
        <f>'درآمد سپرده بانکی'!D9</f>
        <v>635674202</v>
      </c>
      <c r="G9" s="27"/>
      <c r="H9" s="31">
        <f>F9/F11</f>
        <v>8.2390493269376551E-4</v>
      </c>
      <c r="I9" s="27"/>
      <c r="J9" s="32">
        <f>F9/J15</f>
        <v>1.1935258153159818E-4</v>
      </c>
    </row>
    <row r="10" spans="1:10" ht="21.75" customHeight="1">
      <c r="A10" s="76" t="s">
        <v>51</v>
      </c>
      <c r="B10" s="76"/>
      <c r="D10" s="25" t="s">
        <v>49</v>
      </c>
      <c r="F10" s="33">
        <f>'سایر درآمدها'!F10</f>
        <v>1192274654</v>
      </c>
      <c r="G10" s="27"/>
      <c r="H10" s="34">
        <f>F10/F11</f>
        <v>1.5453214326862875E-3</v>
      </c>
      <c r="I10" s="27"/>
      <c r="J10" s="35">
        <f>F10/J15</f>
        <v>2.2385847561829007E-4</v>
      </c>
    </row>
    <row r="11" spans="1:10" ht="21.75" customHeight="1">
      <c r="A11" s="65" t="s">
        <v>33</v>
      </c>
      <c r="B11" s="65"/>
      <c r="D11" s="11"/>
      <c r="F11" s="36">
        <f>SUM(F8:F10)</f>
        <v>771538288916</v>
      </c>
      <c r="G11" s="27"/>
      <c r="H11" s="37">
        <f>SUM(H8:H10)</f>
        <v>1</v>
      </c>
      <c r="I11" s="27"/>
      <c r="J11" s="37">
        <f>SUM(J8:J10)</f>
        <v>0.14486207910101193</v>
      </c>
    </row>
    <row r="15" spans="1:10">
      <c r="J15" s="22">
        <v>5326019712709</v>
      </c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A1:AC60"/>
  <sheetViews>
    <sheetView rightToLeft="1" view="pageBreakPreview" zoomScale="55" zoomScaleNormal="85" zoomScaleSheetLayoutView="55" workbookViewId="0">
      <selection activeCell="J36" sqref="J36:L80"/>
    </sheetView>
  </sheetViews>
  <sheetFormatPr defaultRowHeight="12.75"/>
  <cols>
    <col min="1" max="1" width="5.140625" customWidth="1"/>
    <col min="2" max="2" width="25.85546875" customWidth="1"/>
    <col min="3" max="3" width="1.28515625" customWidth="1"/>
    <col min="4" max="4" width="14.7109375" bestFit="1" customWidth="1"/>
    <col min="5" max="5" width="1.28515625" customWidth="1"/>
    <col min="6" max="6" width="16.7109375" bestFit="1" customWidth="1"/>
    <col min="7" max="7" width="1.28515625" customWidth="1"/>
    <col min="8" max="8" width="18.5703125" bestFit="1" customWidth="1"/>
    <col min="9" max="9" width="1.28515625" customWidth="1"/>
    <col min="10" max="10" width="17.5703125" bestFit="1" customWidth="1"/>
    <col min="11" max="11" width="1.28515625" customWidth="1"/>
    <col min="12" max="12" width="15.5703125" customWidth="1"/>
    <col min="13" max="13" width="1.28515625" customWidth="1"/>
    <col min="14" max="14" width="14.7109375" bestFit="1" customWidth="1"/>
    <col min="15" max="16" width="1.28515625" customWidth="1"/>
    <col min="17" max="17" width="18.85546875" bestFit="1" customWidth="1"/>
    <col min="18" max="18" width="1.28515625" customWidth="1"/>
    <col min="19" max="19" width="17" bestFit="1" customWidth="1"/>
    <col min="20" max="20" width="1.28515625" customWidth="1"/>
    <col min="21" max="21" width="18.85546875" bestFit="1" customWidth="1"/>
    <col min="22" max="22" width="1.28515625" customWidth="1"/>
    <col min="23" max="23" width="15.5703125" customWidth="1"/>
    <col min="24" max="24" width="0.28515625" customWidth="1"/>
    <col min="27" max="27" width="19.140625" bestFit="1" customWidth="1"/>
    <col min="29" max="29" width="9.140625" style="60"/>
  </cols>
  <sheetData>
    <row r="1" spans="1:27" ht="29.1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2" spans="1:27" ht="21.75" customHeight="1">
      <c r="A2" s="71" t="s">
        <v>92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</row>
    <row r="3" spans="1:27" ht="21.75" customHeight="1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7" ht="14.45" customHeight="1"/>
    <row r="5" spans="1:27" ht="14.45" customHeight="1">
      <c r="A5" s="1" t="s">
        <v>52</v>
      </c>
      <c r="B5" s="77" t="s">
        <v>53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</row>
    <row r="6" spans="1:27" ht="14.45" customHeight="1">
      <c r="D6" s="67" t="s">
        <v>54</v>
      </c>
      <c r="E6" s="67"/>
      <c r="F6" s="67"/>
      <c r="G6" s="67"/>
      <c r="H6" s="67"/>
      <c r="I6" s="67"/>
      <c r="J6" s="67"/>
      <c r="K6" s="67"/>
      <c r="L6" s="67"/>
      <c r="N6" s="67" t="s">
        <v>55</v>
      </c>
      <c r="O6" s="67"/>
      <c r="P6" s="67"/>
      <c r="Q6" s="67"/>
      <c r="R6" s="67"/>
      <c r="S6" s="67"/>
      <c r="T6" s="67"/>
      <c r="U6" s="67"/>
      <c r="V6" s="67"/>
      <c r="W6" s="67"/>
    </row>
    <row r="7" spans="1:27" ht="14.45" customHeight="1">
      <c r="D7" s="3"/>
      <c r="E7" s="3"/>
      <c r="F7" s="3"/>
      <c r="G7" s="3"/>
      <c r="H7" s="3"/>
      <c r="I7" s="3"/>
      <c r="J7" s="70" t="s">
        <v>33</v>
      </c>
      <c r="K7" s="70"/>
      <c r="L7" s="70"/>
      <c r="N7" s="3"/>
      <c r="O7" s="3"/>
      <c r="P7" s="3"/>
      <c r="Q7" s="3"/>
      <c r="R7" s="3"/>
      <c r="S7" s="3"/>
      <c r="T7" s="3"/>
      <c r="U7" s="70" t="s">
        <v>33</v>
      </c>
      <c r="V7" s="70"/>
      <c r="W7" s="70"/>
    </row>
    <row r="8" spans="1:27" ht="14.45" customHeight="1">
      <c r="A8" s="67" t="s">
        <v>56</v>
      </c>
      <c r="B8" s="67"/>
      <c r="D8" s="2" t="s">
        <v>57</v>
      </c>
      <c r="F8" s="2" t="s">
        <v>58</v>
      </c>
      <c r="H8" s="2" t="s">
        <v>59</v>
      </c>
      <c r="J8" s="4" t="s">
        <v>37</v>
      </c>
      <c r="K8" s="3"/>
      <c r="L8" s="4" t="s">
        <v>44</v>
      </c>
      <c r="N8" s="2" t="s">
        <v>57</v>
      </c>
      <c r="P8" s="67" t="s">
        <v>58</v>
      </c>
      <c r="Q8" s="67"/>
      <c r="S8" s="2" t="s">
        <v>59</v>
      </c>
      <c r="U8" s="4" t="s">
        <v>37</v>
      </c>
      <c r="V8" s="3"/>
      <c r="W8" s="4" t="s">
        <v>44</v>
      </c>
    </row>
    <row r="9" spans="1:27" ht="21.75" customHeight="1">
      <c r="A9" s="73" t="s">
        <v>24</v>
      </c>
      <c r="B9" s="73"/>
      <c r="D9" s="38">
        <v>0</v>
      </c>
      <c r="E9" s="27"/>
      <c r="F9" s="38">
        <v>1339359448</v>
      </c>
      <c r="G9" s="27"/>
      <c r="H9" s="38">
        <v>6047254587</v>
      </c>
      <c r="I9" s="27"/>
      <c r="J9" s="38">
        <f>D9+F9+H9</f>
        <v>7386614035</v>
      </c>
      <c r="K9" s="27"/>
      <c r="L9" s="29">
        <v>9.5803083897669904E-3</v>
      </c>
      <c r="M9" s="27"/>
      <c r="N9" s="38">
        <v>0</v>
      </c>
      <c r="O9" s="27"/>
      <c r="P9" s="69">
        <v>3545940258</v>
      </c>
      <c r="Q9" s="69"/>
      <c r="R9" s="27"/>
      <c r="S9" s="38">
        <v>13892593764</v>
      </c>
      <c r="T9" s="27"/>
      <c r="U9" s="38">
        <f>N9+P9+S9</f>
        <v>17438534022</v>
      </c>
      <c r="V9" s="27"/>
      <c r="W9" s="41">
        <v>8.5341366758132312E-3</v>
      </c>
      <c r="AA9" s="16"/>
    </row>
    <row r="10" spans="1:27" ht="21.75" customHeight="1">
      <c r="A10" s="79" t="s">
        <v>22</v>
      </c>
      <c r="B10" s="79"/>
      <c r="D10" s="42">
        <v>0</v>
      </c>
      <c r="E10" s="27"/>
      <c r="F10" s="42">
        <v>0</v>
      </c>
      <c r="G10" s="27"/>
      <c r="H10" s="42">
        <v>885773062</v>
      </c>
      <c r="I10" s="27"/>
      <c r="J10" s="57">
        <f t="shared" ref="J10:J31" si="0">D10+F10+H10</f>
        <v>885773062</v>
      </c>
      <c r="K10" s="27"/>
      <c r="L10" s="32">
        <v>1.1488320707023643E-3</v>
      </c>
      <c r="M10" s="27"/>
      <c r="N10" s="42">
        <v>0</v>
      </c>
      <c r="O10" s="27"/>
      <c r="P10" s="63">
        <v>0</v>
      </c>
      <c r="Q10" s="63"/>
      <c r="R10" s="27"/>
      <c r="S10" s="42">
        <v>1439222201</v>
      </c>
      <c r="T10" s="27"/>
      <c r="U10" s="57">
        <f t="shared" ref="U10:U31" si="1">N10+P10+S10</f>
        <v>1439222201</v>
      </c>
      <c r="V10" s="27"/>
      <c r="W10" s="43">
        <v>7.0433208173940746E-4</v>
      </c>
      <c r="AA10" s="16"/>
    </row>
    <row r="11" spans="1:27" ht="21.75" customHeight="1">
      <c r="A11" s="79" t="s">
        <v>32</v>
      </c>
      <c r="B11" s="79"/>
      <c r="D11" s="42">
        <v>0</v>
      </c>
      <c r="E11" s="27"/>
      <c r="F11" s="42">
        <v>3390919184</v>
      </c>
      <c r="G11" s="27"/>
      <c r="H11" s="42">
        <v>3930466107</v>
      </c>
      <c r="I11" s="27"/>
      <c r="J11" s="57">
        <f t="shared" si="0"/>
        <v>7321385291</v>
      </c>
      <c r="K11" s="27"/>
      <c r="L11" s="32">
        <v>9.4957078569063123E-3</v>
      </c>
      <c r="M11" s="27"/>
      <c r="N11" s="42">
        <v>0</v>
      </c>
      <c r="O11" s="27"/>
      <c r="P11" s="63">
        <v>3390919184</v>
      </c>
      <c r="Q11" s="63"/>
      <c r="R11" s="27"/>
      <c r="S11" s="42">
        <v>3930466107</v>
      </c>
      <c r="T11" s="27"/>
      <c r="U11" s="57">
        <f t="shared" si="1"/>
        <v>7321385291</v>
      </c>
      <c r="V11" s="27"/>
      <c r="W11" s="43">
        <v>3.582967619345602E-3</v>
      </c>
      <c r="AA11" s="16"/>
    </row>
    <row r="12" spans="1:27" ht="21.75" customHeight="1">
      <c r="A12" s="79" t="s">
        <v>27</v>
      </c>
      <c r="B12" s="79"/>
      <c r="D12" s="42">
        <v>0</v>
      </c>
      <c r="E12" s="27"/>
      <c r="F12" s="42">
        <v>0</v>
      </c>
      <c r="G12" s="27"/>
      <c r="H12" s="42">
        <v>1289293882</v>
      </c>
      <c r="I12" s="27"/>
      <c r="J12" s="57">
        <f t="shared" si="0"/>
        <v>1289293882</v>
      </c>
      <c r="K12" s="27"/>
      <c r="L12" s="32">
        <v>1.6721914717722018E-3</v>
      </c>
      <c r="M12" s="27"/>
      <c r="N12" s="42">
        <v>0</v>
      </c>
      <c r="O12" s="27"/>
      <c r="P12" s="63">
        <v>0</v>
      </c>
      <c r="Q12" s="63"/>
      <c r="R12" s="27"/>
      <c r="S12" s="42">
        <v>6591999342</v>
      </c>
      <c r="T12" s="27"/>
      <c r="U12" s="57">
        <f t="shared" si="1"/>
        <v>6591999342</v>
      </c>
      <c r="V12" s="27"/>
      <c r="W12" s="43">
        <v>3.2260179256195782E-3</v>
      </c>
      <c r="AA12" s="16"/>
    </row>
    <row r="13" spans="1:27" ht="21.75" customHeight="1">
      <c r="A13" s="79" t="s">
        <v>23</v>
      </c>
      <c r="B13" s="79"/>
      <c r="D13" s="42">
        <v>0</v>
      </c>
      <c r="E13" s="27"/>
      <c r="F13" s="42">
        <v>0</v>
      </c>
      <c r="G13" s="27"/>
      <c r="H13" s="42">
        <v>26147759</v>
      </c>
      <c r="I13" s="27"/>
      <c r="J13" s="57">
        <f t="shared" si="0"/>
        <v>26147759</v>
      </c>
      <c r="K13" s="27"/>
      <c r="L13" s="32">
        <v>3.391318318980035E-5</v>
      </c>
      <c r="M13" s="27"/>
      <c r="N13" s="42">
        <v>0</v>
      </c>
      <c r="O13" s="27"/>
      <c r="P13" s="63">
        <v>0</v>
      </c>
      <c r="Q13" s="63"/>
      <c r="R13" s="27"/>
      <c r="S13" s="42">
        <v>26147759</v>
      </c>
      <c r="T13" s="27"/>
      <c r="U13" s="57">
        <f t="shared" si="1"/>
        <v>26147759</v>
      </c>
      <c r="V13" s="27"/>
      <c r="W13" s="43">
        <v>1.2796290605087968E-5</v>
      </c>
      <c r="AA13" s="16"/>
    </row>
    <row r="14" spans="1:27" ht="21.75" customHeight="1">
      <c r="A14" s="79" t="s">
        <v>19</v>
      </c>
      <c r="B14" s="79"/>
      <c r="D14" s="42">
        <v>0</v>
      </c>
      <c r="E14" s="27"/>
      <c r="F14" s="42">
        <v>0</v>
      </c>
      <c r="G14" s="27"/>
      <c r="H14" s="42">
        <v>12631294457</v>
      </c>
      <c r="I14" s="27"/>
      <c r="J14" s="57">
        <f t="shared" si="0"/>
        <v>12631294457</v>
      </c>
      <c r="K14" s="27"/>
      <c r="L14" s="32">
        <v>1.6382566584178426E-2</v>
      </c>
      <c r="M14" s="27"/>
      <c r="N14" s="42">
        <v>0</v>
      </c>
      <c r="O14" s="27"/>
      <c r="P14" s="63">
        <v>0</v>
      </c>
      <c r="Q14" s="63"/>
      <c r="R14" s="27"/>
      <c r="S14" s="42">
        <v>18348289725</v>
      </c>
      <c r="T14" s="27"/>
      <c r="U14" s="57">
        <f t="shared" si="1"/>
        <v>18348289725</v>
      </c>
      <c r="V14" s="27"/>
      <c r="W14" s="43">
        <v>8.9793564116699091E-3</v>
      </c>
      <c r="AA14" s="16"/>
    </row>
    <row r="15" spans="1:27" ht="21.75" customHeight="1">
      <c r="A15" s="79" t="s">
        <v>31</v>
      </c>
      <c r="B15" s="79"/>
      <c r="D15" s="42">
        <v>0</v>
      </c>
      <c r="E15" s="27"/>
      <c r="F15" s="42">
        <v>0</v>
      </c>
      <c r="G15" s="27"/>
      <c r="H15" s="42">
        <v>1298110915</v>
      </c>
      <c r="I15" s="27"/>
      <c r="J15" s="57">
        <f t="shared" si="0"/>
        <v>1298110915</v>
      </c>
      <c r="K15" s="27"/>
      <c r="L15" s="32">
        <v>1.6836270083824142E-3</v>
      </c>
      <c r="M15" s="27"/>
      <c r="N15" s="42">
        <v>0</v>
      </c>
      <c r="O15" s="27"/>
      <c r="P15" s="63">
        <v>0</v>
      </c>
      <c r="Q15" s="63"/>
      <c r="R15" s="27"/>
      <c r="S15" s="42">
        <v>2336171698</v>
      </c>
      <c r="T15" s="27"/>
      <c r="U15" s="57">
        <f t="shared" si="1"/>
        <v>2336171698</v>
      </c>
      <c r="V15" s="27"/>
      <c r="W15" s="43">
        <v>1.1432846673777972E-3</v>
      </c>
      <c r="AA15" s="16"/>
    </row>
    <row r="16" spans="1:27" ht="21.75" customHeight="1">
      <c r="A16" s="79" t="s">
        <v>26</v>
      </c>
      <c r="B16" s="79"/>
      <c r="D16" s="42">
        <v>7641904762</v>
      </c>
      <c r="E16" s="27"/>
      <c r="F16" s="42">
        <v>361395364</v>
      </c>
      <c r="G16" s="27"/>
      <c r="H16" s="42">
        <v>-3224496469</v>
      </c>
      <c r="I16" s="27"/>
      <c r="J16" s="57">
        <f t="shared" si="0"/>
        <v>4778803657</v>
      </c>
      <c r="K16" s="27"/>
      <c r="L16" s="32">
        <v>6.1980242302190729E-3</v>
      </c>
      <c r="M16" s="27"/>
      <c r="N16" s="42">
        <v>7641904762</v>
      </c>
      <c r="O16" s="27"/>
      <c r="P16" s="63">
        <v>-19044613</v>
      </c>
      <c r="Q16" s="63"/>
      <c r="R16" s="27"/>
      <c r="S16" s="42">
        <v>-3224496469</v>
      </c>
      <c r="T16" s="27"/>
      <c r="U16" s="57">
        <f t="shared" si="1"/>
        <v>4398363680</v>
      </c>
      <c r="V16" s="27"/>
      <c r="W16" s="43">
        <v>2.1524880903233097E-3</v>
      </c>
      <c r="AA16" s="16"/>
    </row>
    <row r="17" spans="1:27" ht="21.75" customHeight="1">
      <c r="A17" s="79" t="s">
        <v>28</v>
      </c>
      <c r="B17" s="79"/>
      <c r="D17" s="42">
        <v>0</v>
      </c>
      <c r="E17" s="27"/>
      <c r="F17" s="42">
        <v>-1509572050</v>
      </c>
      <c r="G17" s="27"/>
      <c r="H17" s="42">
        <v>854498856</v>
      </c>
      <c r="I17" s="27"/>
      <c r="J17" s="57">
        <f t="shared" si="0"/>
        <v>-655073194</v>
      </c>
      <c r="K17" s="27"/>
      <c r="L17" s="32">
        <v>8.496184025120325E-4</v>
      </c>
      <c r="M17" s="27"/>
      <c r="N17" s="42">
        <v>0</v>
      </c>
      <c r="O17" s="27"/>
      <c r="P17" s="63">
        <v>952313220</v>
      </c>
      <c r="Q17" s="63"/>
      <c r="R17" s="27"/>
      <c r="S17" s="42">
        <v>854498856</v>
      </c>
      <c r="T17" s="27"/>
      <c r="U17" s="57">
        <f t="shared" si="1"/>
        <v>1806812076</v>
      </c>
      <c r="V17" s="27"/>
      <c r="W17" s="43">
        <v>8.8422462488193675E-4</v>
      </c>
      <c r="AA17" s="16"/>
    </row>
    <row r="18" spans="1:27" ht="21.75" customHeight="1">
      <c r="A18" s="79" t="s">
        <v>20</v>
      </c>
      <c r="B18" s="79"/>
      <c r="D18" s="42">
        <v>0</v>
      </c>
      <c r="E18" s="27"/>
      <c r="F18" s="42">
        <v>0</v>
      </c>
      <c r="G18" s="27"/>
      <c r="H18" s="42">
        <v>24960880878</v>
      </c>
      <c r="I18" s="27"/>
      <c r="J18" s="57">
        <f t="shared" si="0"/>
        <v>24960880878</v>
      </c>
      <c r="K18" s="27"/>
      <c r="L18" s="32">
        <v>3.2373823156102918E-2</v>
      </c>
      <c r="M18" s="27"/>
      <c r="N18" s="42">
        <v>0</v>
      </c>
      <c r="O18" s="27"/>
      <c r="P18" s="63">
        <v>0</v>
      </c>
      <c r="Q18" s="63"/>
      <c r="R18" s="27"/>
      <c r="S18" s="42">
        <v>27612051008</v>
      </c>
      <c r="T18" s="27"/>
      <c r="U18" s="57">
        <f t="shared" si="1"/>
        <v>27612051008</v>
      </c>
      <c r="V18" s="27"/>
      <c r="W18" s="43">
        <v>1.351289144514756E-2</v>
      </c>
      <c r="AA18" s="16"/>
    </row>
    <row r="19" spans="1:27" ht="21.75" customHeight="1">
      <c r="A19" s="79" t="s">
        <v>60</v>
      </c>
      <c r="B19" s="79"/>
      <c r="D19" s="42">
        <v>0</v>
      </c>
      <c r="E19" s="27"/>
      <c r="F19" s="42">
        <v>0</v>
      </c>
      <c r="G19" s="27"/>
      <c r="H19" s="42">
        <v>0</v>
      </c>
      <c r="I19" s="27"/>
      <c r="J19" s="57">
        <f t="shared" si="0"/>
        <v>0</v>
      </c>
      <c r="K19" s="27"/>
      <c r="L19" s="32">
        <v>0</v>
      </c>
      <c r="M19" s="27"/>
      <c r="N19" s="42">
        <v>0</v>
      </c>
      <c r="O19" s="27"/>
      <c r="P19" s="63">
        <v>0</v>
      </c>
      <c r="Q19" s="63"/>
      <c r="R19" s="27"/>
      <c r="S19" s="42">
        <v>10042157238</v>
      </c>
      <c r="T19" s="27"/>
      <c r="U19" s="57">
        <f t="shared" si="1"/>
        <v>10042157238</v>
      </c>
      <c r="V19" s="27"/>
      <c r="W19" s="43">
        <v>4.9144694319477062E-3</v>
      </c>
      <c r="AA19" s="16"/>
    </row>
    <row r="20" spans="1:27" ht="21.75" customHeight="1">
      <c r="A20" s="79" t="s">
        <v>61</v>
      </c>
      <c r="B20" s="79"/>
      <c r="D20" s="42">
        <v>0</v>
      </c>
      <c r="E20" s="27"/>
      <c r="F20" s="42">
        <v>0</v>
      </c>
      <c r="G20" s="27"/>
      <c r="H20" s="42">
        <v>0</v>
      </c>
      <c r="I20" s="27"/>
      <c r="J20" s="57">
        <f t="shared" si="0"/>
        <v>0</v>
      </c>
      <c r="K20" s="27"/>
      <c r="L20" s="32">
        <v>0</v>
      </c>
      <c r="M20" s="27"/>
      <c r="N20" s="42">
        <v>0</v>
      </c>
      <c r="O20" s="27"/>
      <c r="P20" s="63">
        <v>0</v>
      </c>
      <c r="Q20" s="63"/>
      <c r="R20" s="27"/>
      <c r="S20" s="42">
        <v>16895580115</v>
      </c>
      <c r="T20" s="27"/>
      <c r="U20" s="57">
        <f t="shared" si="1"/>
        <v>16895580115</v>
      </c>
      <c r="V20" s="27"/>
      <c r="W20" s="43">
        <v>8.2684238099749036E-3</v>
      </c>
      <c r="AA20" s="16"/>
    </row>
    <row r="21" spans="1:27" ht="21.75" customHeight="1">
      <c r="A21" s="79" t="s">
        <v>62</v>
      </c>
      <c r="B21" s="79"/>
      <c r="D21" s="42">
        <v>0</v>
      </c>
      <c r="E21" s="27"/>
      <c r="F21" s="42">
        <v>0</v>
      </c>
      <c r="G21" s="27"/>
      <c r="H21" s="42">
        <v>0</v>
      </c>
      <c r="I21" s="27"/>
      <c r="J21" s="57">
        <f t="shared" si="0"/>
        <v>0</v>
      </c>
      <c r="K21" s="27"/>
      <c r="L21" s="32">
        <v>0</v>
      </c>
      <c r="M21" s="27"/>
      <c r="N21" s="42">
        <v>0</v>
      </c>
      <c r="O21" s="27"/>
      <c r="P21" s="63">
        <v>0</v>
      </c>
      <c r="Q21" s="63"/>
      <c r="R21" s="27"/>
      <c r="S21" s="42">
        <v>-12704010</v>
      </c>
      <c r="T21" s="27"/>
      <c r="U21" s="57">
        <f t="shared" si="1"/>
        <v>-12704010</v>
      </c>
      <c r="V21" s="27"/>
      <c r="W21" s="43">
        <v>6.2171371477740631E-6</v>
      </c>
      <c r="AA21" s="57"/>
    </row>
    <row r="22" spans="1:27" ht="21.75" customHeight="1">
      <c r="A22" s="79" t="s">
        <v>63</v>
      </c>
      <c r="B22" s="79"/>
      <c r="D22" s="42">
        <v>0</v>
      </c>
      <c r="E22" s="27"/>
      <c r="F22" s="42">
        <v>0</v>
      </c>
      <c r="G22" s="27"/>
      <c r="H22" s="42">
        <v>0</v>
      </c>
      <c r="I22" s="27"/>
      <c r="J22" s="57">
        <f t="shared" si="0"/>
        <v>0</v>
      </c>
      <c r="K22" s="27"/>
      <c r="L22" s="32">
        <v>0</v>
      </c>
      <c r="M22" s="27"/>
      <c r="N22" s="42">
        <v>0</v>
      </c>
      <c r="O22" s="27"/>
      <c r="P22" s="63">
        <v>0</v>
      </c>
      <c r="Q22" s="63"/>
      <c r="R22" s="27"/>
      <c r="S22" s="42">
        <v>7143814172</v>
      </c>
      <c r="T22" s="27"/>
      <c r="U22" s="57">
        <f t="shared" si="1"/>
        <v>7143814172</v>
      </c>
      <c r="V22" s="27"/>
      <c r="W22" s="43">
        <v>3.4960671839471165E-3</v>
      </c>
      <c r="AA22" s="16"/>
    </row>
    <row r="23" spans="1:27" ht="21.75" customHeight="1">
      <c r="A23" s="79" t="s">
        <v>18</v>
      </c>
      <c r="B23" s="79"/>
      <c r="D23" s="42">
        <v>0</v>
      </c>
      <c r="E23" s="27"/>
      <c r="F23" s="42">
        <v>699748804000</v>
      </c>
      <c r="G23" s="27"/>
      <c r="H23" s="42">
        <v>0</v>
      </c>
      <c r="I23" s="27"/>
      <c r="J23" s="57">
        <f t="shared" si="0"/>
        <v>699748804000</v>
      </c>
      <c r="K23" s="27"/>
      <c r="L23" s="32">
        <v>0.90756188233552626</v>
      </c>
      <c r="M23" s="27"/>
      <c r="N23" s="42">
        <v>0</v>
      </c>
      <c r="O23" s="27"/>
      <c r="P23" s="63">
        <v>1783156180949</v>
      </c>
      <c r="Q23" s="63"/>
      <c r="R23" s="27"/>
      <c r="S23" s="42">
        <v>72161649343</v>
      </c>
      <c r="T23" s="27"/>
      <c r="U23" s="57">
        <f t="shared" si="1"/>
        <v>1855317830292</v>
      </c>
      <c r="V23" s="27"/>
      <c r="W23" s="43">
        <v>0.90796255699074291</v>
      </c>
      <c r="AA23" s="20"/>
    </row>
    <row r="24" spans="1:27" ht="21.75" customHeight="1">
      <c r="A24" s="79" t="s">
        <v>64</v>
      </c>
      <c r="B24" s="79"/>
      <c r="D24" s="42">
        <v>0</v>
      </c>
      <c r="E24" s="27"/>
      <c r="F24" s="42">
        <v>0</v>
      </c>
      <c r="G24" s="27"/>
      <c r="H24" s="42">
        <v>0</v>
      </c>
      <c r="I24" s="27"/>
      <c r="J24" s="57">
        <f t="shared" si="0"/>
        <v>0</v>
      </c>
      <c r="K24" s="27"/>
      <c r="L24" s="32"/>
      <c r="M24" s="27"/>
      <c r="N24" s="42">
        <v>0</v>
      </c>
      <c r="O24" s="27"/>
      <c r="P24" s="63">
        <v>0</v>
      </c>
      <c r="Q24" s="63"/>
      <c r="R24" s="27"/>
      <c r="S24" s="42">
        <v>2205298901</v>
      </c>
      <c r="T24" s="27"/>
      <c r="U24" s="57">
        <f t="shared" si="1"/>
        <v>2205298901</v>
      </c>
      <c r="V24" s="27"/>
      <c r="W24" s="43">
        <v>1.0792376359395511E-3</v>
      </c>
      <c r="AA24" s="16"/>
    </row>
    <row r="25" spans="1:27" ht="21.75" customHeight="1">
      <c r="A25" s="79" t="s">
        <v>65</v>
      </c>
      <c r="B25" s="79"/>
      <c r="D25" s="42">
        <v>0</v>
      </c>
      <c r="E25" s="27"/>
      <c r="F25" s="42">
        <v>0</v>
      </c>
      <c r="G25" s="27"/>
      <c r="H25" s="42">
        <v>0</v>
      </c>
      <c r="I25" s="27"/>
      <c r="J25" s="57">
        <f t="shared" si="0"/>
        <v>0</v>
      </c>
      <c r="K25" s="27"/>
      <c r="L25" s="32"/>
      <c r="M25" s="27"/>
      <c r="N25" s="42">
        <v>0</v>
      </c>
      <c r="O25" s="27"/>
      <c r="P25" s="63">
        <v>0</v>
      </c>
      <c r="Q25" s="63"/>
      <c r="R25" s="27"/>
      <c r="S25" s="42">
        <v>19488594190</v>
      </c>
      <c r="T25" s="27"/>
      <c r="U25" s="57">
        <f t="shared" si="1"/>
        <v>19488594190</v>
      </c>
      <c r="V25" s="27"/>
      <c r="W25" s="43">
        <v>9.5374029850844554E-3</v>
      </c>
      <c r="AA25" s="16"/>
    </row>
    <row r="26" spans="1:27" ht="21.75" customHeight="1">
      <c r="A26" s="79" t="s">
        <v>66</v>
      </c>
      <c r="B26" s="79"/>
      <c r="D26" s="42">
        <v>0</v>
      </c>
      <c r="E26" s="27"/>
      <c r="F26" s="42">
        <v>0</v>
      </c>
      <c r="G26" s="27"/>
      <c r="H26" s="42">
        <v>0</v>
      </c>
      <c r="I26" s="27"/>
      <c r="J26" s="57">
        <f t="shared" si="0"/>
        <v>0</v>
      </c>
      <c r="K26" s="27"/>
      <c r="L26" s="32"/>
      <c r="M26" s="27"/>
      <c r="N26" s="42">
        <v>0</v>
      </c>
      <c r="O26" s="27"/>
      <c r="P26" s="63">
        <v>0</v>
      </c>
      <c r="Q26" s="63"/>
      <c r="R26" s="27"/>
      <c r="S26" s="42">
        <v>15807704827</v>
      </c>
      <c r="T26" s="27"/>
      <c r="U26" s="57">
        <f t="shared" si="1"/>
        <v>15807704827</v>
      </c>
      <c r="V26" s="27"/>
      <c r="W26" s="43">
        <v>7.7360352283246843E-3</v>
      </c>
      <c r="AA26" s="16"/>
    </row>
    <row r="27" spans="1:27" ht="21.75" customHeight="1">
      <c r="A27" s="79" t="s">
        <v>67</v>
      </c>
      <c r="B27" s="79"/>
      <c r="D27" s="42">
        <v>0</v>
      </c>
      <c r="E27" s="27"/>
      <c r="F27" s="42">
        <v>0</v>
      </c>
      <c r="G27" s="27"/>
      <c r="H27" s="42">
        <v>0</v>
      </c>
      <c r="I27" s="27"/>
      <c r="J27" s="57">
        <f t="shared" si="0"/>
        <v>0</v>
      </c>
      <c r="K27" s="27"/>
      <c r="L27" s="32"/>
      <c r="M27" s="27"/>
      <c r="N27" s="42">
        <v>0</v>
      </c>
      <c r="O27" s="27"/>
      <c r="P27" s="63">
        <v>0</v>
      </c>
      <c r="Q27" s="63"/>
      <c r="R27" s="27"/>
      <c r="S27" s="42">
        <v>9477935516</v>
      </c>
      <c r="T27" s="27"/>
      <c r="U27" s="57">
        <f t="shared" si="1"/>
        <v>9477935516</v>
      </c>
      <c r="V27" s="27"/>
      <c r="W27" s="43">
        <v>4.6383484412190115E-3</v>
      </c>
      <c r="AA27" s="16"/>
    </row>
    <row r="28" spans="1:27" ht="21.75" customHeight="1">
      <c r="A28" s="79" t="s">
        <v>25</v>
      </c>
      <c r="B28" s="79"/>
      <c r="D28" s="42">
        <v>0</v>
      </c>
      <c r="E28" s="27"/>
      <c r="F28" s="42">
        <v>2875877201</v>
      </c>
      <c r="G28" s="27"/>
      <c r="H28" s="42">
        <v>0</v>
      </c>
      <c r="I28" s="27"/>
      <c r="J28" s="57">
        <f t="shared" si="0"/>
        <v>2875877201</v>
      </c>
      <c r="K28" s="27"/>
      <c r="L28" s="32">
        <v>3.7299621106681945E-3</v>
      </c>
      <c r="M28" s="27"/>
      <c r="N28" s="42">
        <v>0</v>
      </c>
      <c r="O28" s="27"/>
      <c r="P28" s="63">
        <v>3574886417</v>
      </c>
      <c r="Q28" s="63"/>
      <c r="R28" s="27"/>
      <c r="S28" s="42">
        <v>9312037257</v>
      </c>
      <c r="T28" s="27"/>
      <c r="U28" s="57">
        <f t="shared" si="1"/>
        <v>12886923674</v>
      </c>
      <c r="V28" s="27"/>
      <c r="W28" s="43">
        <v>6.3066521432330741E-3</v>
      </c>
      <c r="AA28" s="16"/>
    </row>
    <row r="29" spans="1:27" ht="21.75" customHeight="1">
      <c r="A29" s="79" t="s">
        <v>21</v>
      </c>
      <c r="B29" s="79"/>
      <c r="D29" s="42">
        <v>0</v>
      </c>
      <c r="E29" s="27"/>
      <c r="F29" s="42">
        <v>4962041171</v>
      </c>
      <c r="G29" s="27"/>
      <c r="H29" s="42">
        <v>0</v>
      </c>
      <c r="I29" s="27"/>
      <c r="J29" s="57">
        <f t="shared" si="0"/>
        <v>4962041171</v>
      </c>
      <c r="K29" s="27"/>
      <c r="L29" s="32">
        <v>6.4356800606680835E-3</v>
      </c>
      <c r="M29" s="27"/>
      <c r="N29" s="42">
        <v>0</v>
      </c>
      <c r="O29" s="27"/>
      <c r="P29" s="63">
        <v>4587931212</v>
      </c>
      <c r="Q29" s="63"/>
      <c r="R29" s="27"/>
      <c r="S29" s="42">
        <v>0</v>
      </c>
      <c r="T29" s="27"/>
      <c r="U29" s="57">
        <f t="shared" si="1"/>
        <v>4587931212</v>
      </c>
      <c r="V29" s="27"/>
      <c r="W29" s="43">
        <v>2.2452593763352896E-3</v>
      </c>
      <c r="AA29" s="16"/>
    </row>
    <row r="30" spans="1:27" ht="21.75" customHeight="1">
      <c r="A30" s="79" t="s">
        <v>30</v>
      </c>
      <c r="B30" s="79"/>
      <c r="D30" s="42">
        <v>0</v>
      </c>
      <c r="E30" s="27"/>
      <c r="F30" s="42">
        <v>1955139918</v>
      </c>
      <c r="G30" s="27"/>
      <c r="H30" s="42">
        <v>0</v>
      </c>
      <c r="I30" s="27"/>
      <c r="J30" s="57">
        <f t="shared" si="0"/>
        <v>1955139918</v>
      </c>
      <c r="K30" s="27"/>
      <c r="L30" s="32">
        <v>2.535782060742767E-3</v>
      </c>
      <c r="M30" s="27"/>
      <c r="N30" s="42">
        <v>0</v>
      </c>
      <c r="O30" s="27"/>
      <c r="P30" s="63">
        <v>1955139917</v>
      </c>
      <c r="Q30" s="63"/>
      <c r="R30" s="27"/>
      <c r="S30" s="42">
        <v>0</v>
      </c>
      <c r="T30" s="27"/>
      <c r="U30" s="57">
        <f t="shared" si="1"/>
        <v>1955139917</v>
      </c>
      <c r="V30" s="27"/>
      <c r="W30" s="43">
        <v>9.568138727123639E-4</v>
      </c>
      <c r="AA30" s="16"/>
    </row>
    <row r="31" spans="1:27" ht="21.75" customHeight="1">
      <c r="A31" s="78" t="s">
        <v>29</v>
      </c>
      <c r="B31" s="78"/>
      <c r="D31" s="44">
        <v>0</v>
      </c>
      <c r="E31" s="27"/>
      <c r="F31" s="44">
        <v>245247028</v>
      </c>
      <c r="G31" s="27"/>
      <c r="H31" s="44">
        <v>0</v>
      </c>
      <c r="I31" s="27"/>
      <c r="J31" s="57">
        <f t="shared" si="0"/>
        <v>245247028</v>
      </c>
      <c r="K31" s="27"/>
      <c r="L31" s="35">
        <v>3.180810786621559E-4</v>
      </c>
      <c r="M31" s="27"/>
      <c r="N31" s="44">
        <v>0</v>
      </c>
      <c r="O31" s="27"/>
      <c r="P31" s="63">
        <v>245247027</v>
      </c>
      <c r="Q31" s="64"/>
      <c r="R31" s="27"/>
      <c r="S31" s="44">
        <v>0</v>
      </c>
      <c r="T31" s="27"/>
      <c r="U31" s="57">
        <f t="shared" si="1"/>
        <v>245247027</v>
      </c>
      <c r="V31" s="27"/>
      <c r="W31" s="45">
        <v>1.2001993086772198E-4</v>
      </c>
      <c r="AA31" s="16"/>
    </row>
    <row r="32" spans="1:27" ht="21.75" customHeight="1">
      <c r="A32" s="65" t="s">
        <v>33</v>
      </c>
      <c r="B32" s="65"/>
      <c r="D32" s="54">
        <f>SUM(D9:D31)</f>
        <v>7641904762</v>
      </c>
      <c r="E32" s="27"/>
      <c r="F32" s="54">
        <f>SUM(F9:F31)</f>
        <v>713369211264</v>
      </c>
      <c r="G32" s="27"/>
      <c r="H32" s="54">
        <f>SUM(H9:H31)</f>
        <v>48699224034</v>
      </c>
      <c r="I32" s="27"/>
      <c r="J32" s="54">
        <f>SUM(J9:J31)</f>
        <v>769710340060</v>
      </c>
      <c r="K32" s="27"/>
      <c r="L32" s="37">
        <f>SUM(L9:L31)</f>
        <v>1</v>
      </c>
      <c r="M32" s="27"/>
      <c r="N32" s="54">
        <f>SUM(N9:N31)</f>
        <v>7641904762</v>
      </c>
      <c r="O32" s="27"/>
      <c r="P32" s="27"/>
      <c r="Q32" s="54">
        <f>SUM(P9:Q31)</f>
        <v>1801389513571</v>
      </c>
      <c r="R32" s="27"/>
      <c r="S32" s="54">
        <f>SUM(S9:S31)</f>
        <v>234329011540</v>
      </c>
      <c r="T32" s="27"/>
      <c r="U32" s="54">
        <f>SUM(U9:U31)</f>
        <v>2043360429873</v>
      </c>
      <c r="V32" s="27"/>
      <c r="W32" s="37">
        <f>SUM(W9:W31)</f>
        <v>1</v>
      </c>
      <c r="AA32" s="16"/>
    </row>
    <row r="34" spans="8:23">
      <c r="J34" s="16"/>
    </row>
    <row r="35" spans="8:23">
      <c r="J35" s="16"/>
    </row>
    <row r="36" spans="8:23">
      <c r="J36" s="16"/>
      <c r="L36" s="53"/>
      <c r="W36" s="21"/>
    </row>
    <row r="37" spans="8:23">
      <c r="H37" s="20"/>
      <c r="J37" s="16"/>
      <c r="L37" s="53"/>
    </row>
    <row r="38" spans="8:23">
      <c r="J38" s="16"/>
      <c r="L38" s="53"/>
    </row>
    <row r="39" spans="8:23">
      <c r="H39" s="16"/>
      <c r="J39" s="16"/>
      <c r="L39" s="53"/>
    </row>
    <row r="40" spans="8:23">
      <c r="J40" s="16"/>
      <c r="L40" s="53"/>
    </row>
    <row r="41" spans="8:23">
      <c r="H41" s="16"/>
      <c r="J41" s="16"/>
      <c r="L41" s="53"/>
    </row>
    <row r="42" spans="8:23">
      <c r="J42" s="16"/>
      <c r="L42" s="53"/>
    </row>
    <row r="43" spans="8:23">
      <c r="J43" s="16"/>
      <c r="L43" s="53"/>
    </row>
    <row r="44" spans="8:23">
      <c r="J44" s="16"/>
      <c r="L44" s="53"/>
    </row>
    <row r="45" spans="8:23">
      <c r="J45" s="16"/>
      <c r="L45" s="53"/>
    </row>
    <row r="46" spans="8:23">
      <c r="J46" s="16"/>
      <c r="L46" s="53"/>
    </row>
    <row r="47" spans="8:23">
      <c r="J47" s="16"/>
      <c r="L47" s="53"/>
    </row>
    <row r="48" spans="8:23">
      <c r="J48" s="16"/>
      <c r="L48" s="53"/>
    </row>
    <row r="49" spans="10:12">
      <c r="J49" s="16"/>
      <c r="L49" s="53"/>
    </row>
    <row r="50" spans="10:12">
      <c r="J50" s="16"/>
      <c r="L50" s="53"/>
    </row>
    <row r="51" spans="10:12">
      <c r="J51" s="16"/>
      <c r="L51" s="53"/>
    </row>
    <row r="52" spans="10:12">
      <c r="J52" s="16"/>
      <c r="L52" s="53"/>
    </row>
    <row r="53" spans="10:12">
      <c r="J53" s="16"/>
      <c r="L53" s="53"/>
    </row>
    <row r="54" spans="10:12">
      <c r="J54" s="16"/>
      <c r="L54" s="53"/>
    </row>
    <row r="55" spans="10:12">
      <c r="J55" s="16"/>
      <c r="L55" s="53"/>
    </row>
    <row r="56" spans="10:12">
      <c r="J56" s="16"/>
      <c r="L56" s="53"/>
    </row>
    <row r="57" spans="10:12">
      <c r="J57" s="16"/>
      <c r="L57" s="53"/>
    </row>
    <row r="58" spans="10:12">
      <c r="J58" s="16"/>
      <c r="L58" s="53"/>
    </row>
    <row r="60" spans="10:12">
      <c r="J60" s="16"/>
    </row>
  </sheetData>
  <mergeCells count="5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31:B31"/>
    <mergeCell ref="P31:Q31"/>
    <mergeCell ref="A32:B32"/>
    <mergeCell ref="A28:B28"/>
    <mergeCell ref="P28:Q28"/>
    <mergeCell ref="A29:B29"/>
    <mergeCell ref="P29:Q29"/>
    <mergeCell ref="A30:B30"/>
    <mergeCell ref="P30:Q30"/>
  </mergeCells>
  <pageMargins left="0.39" right="0.39" top="0.39" bottom="0.39" header="0" footer="0"/>
  <pageSetup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79998168889431442"/>
    <pageSetUpPr fitToPage="1"/>
  </sheetPr>
  <dimension ref="A1:J20"/>
  <sheetViews>
    <sheetView rightToLeft="1" view="pageBreakPreview" topLeftCell="A2" zoomScale="130" zoomScaleNormal="100" zoomScaleSheetLayoutView="130" workbookViewId="0">
      <selection activeCell="D13" sqref="D13:N22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21.75" customHeight="1">
      <c r="A2" s="71" t="s">
        <v>92</v>
      </c>
      <c r="B2" s="71"/>
      <c r="C2" s="71"/>
      <c r="D2" s="71"/>
      <c r="E2" s="71"/>
      <c r="F2" s="71"/>
      <c r="G2" s="71"/>
      <c r="H2" s="71"/>
      <c r="I2" s="71"/>
      <c r="J2" s="71"/>
    </row>
    <row r="3" spans="1:10" ht="21.75" customHeight="1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4.45" customHeight="1"/>
    <row r="5" spans="1:10" ht="14.45" customHeight="1">
      <c r="A5" s="17" t="s">
        <v>99</v>
      </c>
      <c r="B5" s="72" t="s">
        <v>68</v>
      </c>
      <c r="C5" s="72"/>
      <c r="D5" s="72"/>
      <c r="E5" s="72"/>
      <c r="F5" s="72"/>
      <c r="G5" s="72"/>
      <c r="H5" s="72"/>
      <c r="I5" s="72"/>
      <c r="J5" s="72"/>
    </row>
    <row r="6" spans="1:10" ht="14.45" customHeight="1">
      <c r="D6" s="67" t="s">
        <v>54</v>
      </c>
      <c r="E6" s="67"/>
      <c r="F6" s="67"/>
      <c r="H6" s="67" t="s">
        <v>55</v>
      </c>
      <c r="I6" s="67"/>
      <c r="J6" s="67"/>
    </row>
    <row r="7" spans="1:10" ht="36.4" customHeight="1">
      <c r="A7" s="67" t="s">
        <v>69</v>
      </c>
      <c r="B7" s="67"/>
      <c r="D7" s="12" t="s">
        <v>70</v>
      </c>
      <c r="E7" s="3"/>
      <c r="F7" s="12" t="s">
        <v>71</v>
      </c>
      <c r="H7" s="12" t="s">
        <v>70</v>
      </c>
      <c r="I7" s="3"/>
      <c r="J7" s="12" t="s">
        <v>71</v>
      </c>
    </row>
    <row r="8" spans="1:10" ht="21.75" customHeight="1">
      <c r="A8" s="73" t="s">
        <v>96</v>
      </c>
      <c r="B8" s="73"/>
      <c r="D8" s="26">
        <v>635674202</v>
      </c>
      <c r="E8" s="27"/>
      <c r="F8" s="41">
        <v>5.2159124756586538E-2</v>
      </c>
      <c r="G8" s="27"/>
      <c r="H8" s="26">
        <v>636795942</v>
      </c>
      <c r="I8" s="27"/>
      <c r="J8" s="41">
        <v>6.0315009088859436E-2</v>
      </c>
    </row>
    <row r="9" spans="1:10" ht="21.75" customHeight="1">
      <c r="A9" s="65" t="s">
        <v>33</v>
      </c>
      <c r="B9" s="65"/>
      <c r="D9" s="36">
        <v>635674202</v>
      </c>
      <c r="E9" s="27"/>
      <c r="F9" s="46">
        <v>5.2159124756586538E-2</v>
      </c>
      <c r="G9" s="27"/>
      <c r="H9" s="36">
        <v>636795942</v>
      </c>
      <c r="I9" s="27"/>
      <c r="J9" s="46">
        <v>6.0315009088859436E-2</v>
      </c>
    </row>
    <row r="12" spans="1:10">
      <c r="D12" s="16"/>
    </row>
    <row r="13" spans="1:10">
      <c r="D13" s="16"/>
      <c r="H13" s="16"/>
      <c r="J13" s="52"/>
    </row>
    <row r="15" spans="1:10">
      <c r="D15" s="16"/>
      <c r="H15" s="16"/>
      <c r="J15" s="52"/>
    </row>
    <row r="17" spans="4:10">
      <c r="D17" s="16"/>
      <c r="H17" s="16"/>
      <c r="J17" s="52"/>
    </row>
    <row r="20" spans="4:10">
      <c r="D20" s="53"/>
      <c r="E20" s="53"/>
      <c r="F20" s="53"/>
      <c r="G20" s="53"/>
      <c r="H20" s="53"/>
    </row>
  </sheetData>
  <mergeCells count="9">
    <mergeCell ref="A7:B7"/>
    <mergeCell ref="A8:B8"/>
    <mergeCell ref="A9:B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79998168889431442"/>
    <pageSetUpPr fitToPage="1"/>
  </sheetPr>
  <dimension ref="A1:F10"/>
  <sheetViews>
    <sheetView rightToLeft="1" view="pageBreakPreview" zoomScale="130" zoomScaleNormal="100" zoomScaleSheetLayoutView="130" workbookViewId="0">
      <selection activeCell="A5" sqref="A5:XFD5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71" t="s">
        <v>0</v>
      </c>
      <c r="B1" s="71"/>
      <c r="C1" s="71"/>
      <c r="D1" s="71"/>
      <c r="E1" s="71"/>
      <c r="F1" s="71"/>
    </row>
    <row r="2" spans="1:6" ht="21.75" customHeight="1">
      <c r="A2" s="71" t="s">
        <v>92</v>
      </c>
      <c r="B2" s="71"/>
      <c r="C2" s="71"/>
      <c r="D2" s="71"/>
      <c r="E2" s="71"/>
      <c r="F2" s="71"/>
    </row>
    <row r="3" spans="1:6" ht="21.75" customHeight="1">
      <c r="A3" s="71" t="s">
        <v>1</v>
      </c>
      <c r="B3" s="71"/>
      <c r="C3" s="71"/>
      <c r="D3" s="71"/>
      <c r="E3" s="71"/>
      <c r="F3" s="71"/>
    </row>
    <row r="4" spans="1:6" ht="14.45" customHeight="1"/>
    <row r="5" spans="1:6" ht="29.1" customHeight="1">
      <c r="A5" s="17" t="s">
        <v>98</v>
      </c>
      <c r="B5" s="72" t="s">
        <v>51</v>
      </c>
      <c r="C5" s="72"/>
      <c r="D5" s="72"/>
      <c r="E5" s="72"/>
      <c r="F5" s="72"/>
    </row>
    <row r="6" spans="1:6" ht="14.45" customHeight="1">
      <c r="D6" s="2" t="s">
        <v>54</v>
      </c>
      <c r="F6" s="2" t="s">
        <v>8</v>
      </c>
    </row>
    <row r="7" spans="1:6" ht="14.45" customHeight="1">
      <c r="A7" s="67" t="s">
        <v>51</v>
      </c>
      <c r="B7" s="67"/>
      <c r="D7" s="4" t="s">
        <v>37</v>
      </c>
      <c r="F7" s="4" t="s">
        <v>37</v>
      </c>
    </row>
    <row r="8" spans="1:6" ht="21.75" customHeight="1">
      <c r="A8" s="73" t="s">
        <v>51</v>
      </c>
      <c r="B8" s="73"/>
      <c r="D8" s="26">
        <v>0</v>
      </c>
      <c r="E8" s="27"/>
      <c r="F8" s="26">
        <v>733717291</v>
      </c>
    </row>
    <row r="9" spans="1:6" ht="21.75" customHeight="1">
      <c r="A9" s="78" t="s">
        <v>72</v>
      </c>
      <c r="B9" s="78"/>
      <c r="D9" s="33">
        <v>178033564</v>
      </c>
      <c r="E9" s="27"/>
      <c r="F9" s="33">
        <v>458557363</v>
      </c>
    </row>
    <row r="10" spans="1:6" ht="21.75" customHeight="1">
      <c r="A10" s="65" t="s">
        <v>33</v>
      </c>
      <c r="B10" s="65"/>
      <c r="D10" s="36">
        <f>SUM(D8:D9)</f>
        <v>178033564</v>
      </c>
      <c r="E10" s="27"/>
      <c r="F10" s="36">
        <f>SUM(F8:F9)</f>
        <v>1192274654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79998168889431442"/>
    <pageSetUpPr fitToPage="1"/>
  </sheetPr>
  <dimension ref="A1:S15"/>
  <sheetViews>
    <sheetView rightToLeft="1" view="pageBreakPreview" zoomScale="130" zoomScaleNormal="100" zoomScaleSheetLayoutView="130" workbookViewId="0">
      <selection activeCell="A8" sqref="A8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2.140625" bestFit="1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2.14062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</row>
    <row r="2" spans="1:19" ht="21.75" customHeight="1">
      <c r="A2" s="71" t="s">
        <v>92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1:19" ht="21.75" customHeight="1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</row>
    <row r="4" spans="1:19" ht="14.45" customHeight="1"/>
    <row r="5" spans="1:19" ht="14.45" customHeight="1">
      <c r="A5" s="77" t="s">
        <v>57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</row>
    <row r="6" spans="1:19" ht="14.45" customHeight="1">
      <c r="A6" s="67" t="s">
        <v>34</v>
      </c>
      <c r="C6" s="67" t="s">
        <v>73</v>
      </c>
      <c r="D6" s="67"/>
      <c r="E6" s="67"/>
      <c r="F6" s="67"/>
      <c r="G6" s="67"/>
      <c r="I6" s="67" t="s">
        <v>54</v>
      </c>
      <c r="J6" s="67"/>
      <c r="K6" s="67"/>
      <c r="L6" s="67"/>
      <c r="M6" s="67"/>
      <c r="O6" s="67" t="s">
        <v>55</v>
      </c>
      <c r="P6" s="67"/>
      <c r="Q6" s="67"/>
      <c r="R6" s="67"/>
      <c r="S6" s="67"/>
    </row>
    <row r="7" spans="1:19" ht="36.75" customHeight="1">
      <c r="A7" s="67"/>
      <c r="C7" s="12" t="s">
        <v>74</v>
      </c>
      <c r="D7" s="3"/>
      <c r="E7" s="12" t="s">
        <v>75</v>
      </c>
      <c r="F7" s="3"/>
      <c r="G7" s="12" t="s">
        <v>76</v>
      </c>
      <c r="I7" s="12" t="s">
        <v>77</v>
      </c>
      <c r="J7" s="3"/>
      <c r="K7" s="13" t="s">
        <v>78</v>
      </c>
      <c r="L7" s="3"/>
      <c r="M7" s="12" t="s">
        <v>79</v>
      </c>
      <c r="O7" s="12" t="s">
        <v>77</v>
      </c>
      <c r="P7" s="3"/>
      <c r="Q7" s="12" t="s">
        <v>78</v>
      </c>
      <c r="R7" s="3"/>
      <c r="S7" s="12" t="s">
        <v>79</v>
      </c>
    </row>
    <row r="8" spans="1:19" ht="21.75" customHeight="1">
      <c r="A8" s="47" t="s">
        <v>26</v>
      </c>
      <c r="C8" s="47" t="s">
        <v>80</v>
      </c>
      <c r="D8" s="27"/>
      <c r="E8" s="48">
        <v>3400000</v>
      </c>
      <c r="F8" s="27"/>
      <c r="G8" s="48">
        <v>2360</v>
      </c>
      <c r="H8" s="27"/>
      <c r="I8" s="48">
        <v>8024000000</v>
      </c>
      <c r="J8" s="27"/>
      <c r="K8" s="48">
        <v>382095238</v>
      </c>
      <c r="L8" s="27"/>
      <c r="M8" s="48">
        <f>I8-K8</f>
        <v>7641904762</v>
      </c>
      <c r="N8" s="27"/>
      <c r="O8" s="48">
        <v>8024000000</v>
      </c>
      <c r="P8" s="27"/>
      <c r="Q8" s="48">
        <v>382095238</v>
      </c>
      <c r="R8" s="27"/>
      <c r="S8" s="48">
        <f>O8-Q8</f>
        <v>7641904762</v>
      </c>
    </row>
    <row r="9" spans="1:19" ht="21.75" customHeight="1">
      <c r="A9" s="10" t="s">
        <v>33</v>
      </c>
      <c r="C9" s="36"/>
      <c r="D9" s="27"/>
      <c r="E9" s="36"/>
      <c r="F9" s="27"/>
      <c r="G9" s="36"/>
      <c r="H9" s="27"/>
      <c r="I9" s="36">
        <f>SUM(I8)</f>
        <v>8024000000</v>
      </c>
      <c r="J9" s="27"/>
      <c r="K9" s="36">
        <f>SUM(K8)</f>
        <v>382095238</v>
      </c>
      <c r="L9" s="27"/>
      <c r="M9" s="36">
        <f>SUM(M8)</f>
        <v>7641904762</v>
      </c>
      <c r="N9" s="27"/>
      <c r="O9" s="36">
        <f>SUM(O8)</f>
        <v>8024000000</v>
      </c>
      <c r="P9" s="27"/>
      <c r="Q9" s="36">
        <f>SUM(Q8)</f>
        <v>382095238</v>
      </c>
      <c r="R9" s="27"/>
      <c r="S9" s="36">
        <f>SUM(S8)</f>
        <v>7641904762</v>
      </c>
    </row>
    <row r="12" spans="1:19">
      <c r="M12" s="16"/>
    </row>
    <row r="15" spans="1:19">
      <c r="S15" s="16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7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79998168889431442"/>
    <pageSetUpPr fitToPage="1"/>
  </sheetPr>
  <dimension ref="A1:M11"/>
  <sheetViews>
    <sheetView rightToLeft="1" view="pageBreakPreview" zoomScaleNormal="100" zoomScaleSheetLayoutView="100" workbookViewId="0">
      <selection activeCell="E24" sqref="E24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13" ht="21.75" customHeight="1">
      <c r="A2" s="71" t="s">
        <v>92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21.75" customHeight="1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ht="14.45" customHeight="1"/>
    <row r="5" spans="1:13" ht="14.45" customHeight="1">
      <c r="A5" s="77" t="s">
        <v>83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ht="14.45" customHeight="1">
      <c r="A6" s="67" t="s">
        <v>42</v>
      </c>
      <c r="C6" s="67" t="s">
        <v>54</v>
      </c>
      <c r="D6" s="67"/>
      <c r="E6" s="67"/>
      <c r="F6" s="67"/>
      <c r="G6" s="67"/>
      <c r="I6" s="67" t="s">
        <v>55</v>
      </c>
      <c r="J6" s="67"/>
      <c r="K6" s="67"/>
      <c r="L6" s="67"/>
      <c r="M6" s="67"/>
    </row>
    <row r="7" spans="1:13" ht="29.1" customHeight="1">
      <c r="A7" s="67"/>
      <c r="C7" s="12" t="s">
        <v>81</v>
      </c>
      <c r="D7" s="3"/>
      <c r="E7" s="12" t="s">
        <v>78</v>
      </c>
      <c r="F7" s="3"/>
      <c r="G7" s="12" t="s">
        <v>82</v>
      </c>
      <c r="I7" s="12" t="s">
        <v>81</v>
      </c>
      <c r="J7" s="3"/>
      <c r="K7" s="12" t="s">
        <v>78</v>
      </c>
      <c r="L7" s="3"/>
      <c r="M7" s="12" t="s">
        <v>82</v>
      </c>
    </row>
    <row r="8" spans="1:13" ht="21.75" customHeight="1">
      <c r="A8" s="49" t="s">
        <v>94</v>
      </c>
      <c r="C8" s="26">
        <v>31977</v>
      </c>
      <c r="D8" s="27"/>
      <c r="E8" s="26">
        <v>0</v>
      </c>
      <c r="F8" s="27"/>
      <c r="G8" s="26">
        <v>31977</v>
      </c>
      <c r="H8" s="27"/>
      <c r="I8" s="26">
        <v>297492</v>
      </c>
      <c r="J8" s="27"/>
      <c r="K8" s="26">
        <v>0</v>
      </c>
      <c r="L8" s="27"/>
      <c r="M8" s="26">
        <v>297492</v>
      </c>
    </row>
    <row r="9" spans="1:13" ht="21.75" customHeight="1">
      <c r="A9" s="50" t="s">
        <v>95</v>
      </c>
      <c r="C9" s="30">
        <v>3811</v>
      </c>
      <c r="D9" s="27"/>
      <c r="E9" s="30">
        <v>0</v>
      </c>
      <c r="F9" s="27"/>
      <c r="G9" s="30">
        <v>3811</v>
      </c>
      <c r="H9" s="27"/>
      <c r="I9" s="30">
        <v>824711</v>
      </c>
      <c r="J9" s="27"/>
      <c r="K9" s="30">
        <v>0</v>
      </c>
      <c r="L9" s="27"/>
      <c r="M9" s="30">
        <v>824711</v>
      </c>
    </row>
    <row r="10" spans="1:13" ht="21.75" customHeight="1">
      <c r="A10" s="51" t="s">
        <v>100</v>
      </c>
      <c r="C10" s="33">
        <v>635638414</v>
      </c>
      <c r="D10" s="27"/>
      <c r="E10" s="33">
        <v>0</v>
      </c>
      <c r="F10" s="27"/>
      <c r="G10" s="33">
        <v>635638414</v>
      </c>
      <c r="H10" s="27"/>
      <c r="I10" s="33">
        <v>635673739</v>
      </c>
      <c r="J10" s="27"/>
      <c r="K10" s="33">
        <v>0</v>
      </c>
      <c r="L10" s="27"/>
      <c r="M10" s="33">
        <v>635673739</v>
      </c>
    </row>
    <row r="11" spans="1:13" ht="21.75" customHeight="1">
      <c r="A11" s="10" t="s">
        <v>33</v>
      </c>
      <c r="C11" s="36">
        <f>SUM(C8:C10)</f>
        <v>635674202</v>
      </c>
      <c r="D11" s="27"/>
      <c r="E11" s="36">
        <v>0</v>
      </c>
      <c r="F11" s="27"/>
      <c r="G11" s="36">
        <f>SUM(G8:G10)</f>
        <v>635674202</v>
      </c>
      <c r="H11" s="27"/>
      <c r="I11" s="36">
        <f>SUM(I8:I10)</f>
        <v>636795942</v>
      </c>
      <c r="J11" s="27"/>
      <c r="K11" s="36">
        <v>0</v>
      </c>
      <c r="L11" s="27"/>
      <c r="M11" s="36">
        <f>SUM(M8:M10)</f>
        <v>636795942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0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Faeze Ghanei Arani</dc:creator>
  <dc:description/>
  <cp:lastModifiedBy>Faeze Ghanei Arani</cp:lastModifiedBy>
  <dcterms:created xsi:type="dcterms:W3CDTF">2025-12-22T11:51:49Z</dcterms:created>
  <dcterms:modified xsi:type="dcterms:W3CDTF">2025-12-28T10:41:52Z</dcterms:modified>
</cp:coreProperties>
</file>