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صندوق های فعال\بخشی\صورت وضعیت پرتفو\نهایی ها\"/>
    </mc:Choice>
  </mc:AlternateContent>
  <xr:revisionPtr revIDLastSave="0" documentId="13_ncr:1_{B48A73F8-B1D0-42EC-BD82-77001A45DF0F}" xr6:coauthVersionLast="47" xr6:coauthVersionMax="47" xr10:uidLastSave="{00000000-0000-0000-0000-000000000000}"/>
  <bookViews>
    <workbookView xWindow="-120" yWindow="-120" windowWidth="29040" windowHeight="15840" tabRatio="911" activeTab="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3">درآمد!$A$1:$K$11</definedName>
    <definedName name="_xlnm.Print_Area" localSheetId="5">'درآمد سپرده بانکی'!$A$1:$K$9</definedName>
    <definedName name="_xlnm.Print_Area" localSheetId="4">'درآمد سرمایه گذاری در سهام'!$A$1:$X$29</definedName>
    <definedName name="_xlnm.Print_Area" localSheetId="9">'درآمد ناشی از تغییر قیمت اوراق'!$A$1:$S$19</definedName>
    <definedName name="_xlnm.Print_Area" localSheetId="8">'درآمد ناشی از فروش'!$A$1:$S$24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سهام!$A$1:$AC$27</definedName>
    <definedName name="_xlnm.Print_Area" localSheetId="7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9" i="21" l="1"/>
  <c r="Q9" i="21"/>
  <c r="Q10" i="21"/>
  <c r="Q11" i="21"/>
  <c r="Q12" i="21"/>
  <c r="Q13" i="21"/>
  <c r="Q14" i="21"/>
  <c r="Q15" i="21"/>
  <c r="Q16" i="21"/>
  <c r="Q17" i="21"/>
  <c r="Q18" i="21"/>
  <c r="Q8" i="21"/>
  <c r="Z27" i="2" l="1"/>
  <c r="M19" i="21"/>
  <c r="Q9" i="19"/>
  <c r="U9" i="9"/>
  <c r="J9" i="9"/>
  <c r="W29" i="9"/>
  <c r="U29" i="9" l="1"/>
  <c r="Q13" i="19" l="1"/>
  <c r="Q24" i="19"/>
  <c r="AB27" i="2"/>
  <c r="I19" i="21"/>
  <c r="I9" i="21"/>
  <c r="I10" i="21"/>
  <c r="I11" i="21"/>
  <c r="I12" i="21"/>
  <c r="I13" i="21"/>
  <c r="I14" i="21"/>
  <c r="I15" i="21"/>
  <c r="I16" i="21"/>
  <c r="I17" i="21"/>
  <c r="I18" i="21"/>
  <c r="I8" i="21"/>
  <c r="Q10" i="19"/>
  <c r="Q11" i="19"/>
  <c r="Q12" i="19"/>
  <c r="Q14" i="19"/>
  <c r="Q15" i="19"/>
  <c r="Q16" i="19"/>
  <c r="Q17" i="19"/>
  <c r="Q18" i="19"/>
  <c r="Q19" i="19"/>
  <c r="Q20" i="19"/>
  <c r="Q21" i="19"/>
  <c r="Q22" i="19"/>
  <c r="Q23" i="19"/>
  <c r="Q8" i="19"/>
  <c r="R27" i="2" l="1"/>
  <c r="I24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8" i="19"/>
  <c r="M11" i="18"/>
  <c r="I11" i="18"/>
  <c r="G11" i="18"/>
  <c r="C11" i="18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J2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10" i="8"/>
  <c r="F9" i="8"/>
  <c r="J9" i="8" s="1"/>
  <c r="L10" i="7"/>
  <c r="L9" i="7"/>
  <c r="J10" i="7"/>
  <c r="J9" i="7"/>
  <c r="O19" i="21" l="1"/>
  <c r="G19" i="21"/>
  <c r="E19" i="21"/>
  <c r="O24" i="19"/>
  <c r="M24" i="19"/>
  <c r="G24" i="19"/>
  <c r="E24" i="19"/>
  <c r="F10" i="14"/>
  <c r="D10" i="14"/>
  <c r="F10" i="8" s="1"/>
  <c r="S29" i="9"/>
  <c r="Q29" i="9"/>
  <c r="F8" i="8"/>
  <c r="H29" i="9"/>
  <c r="F29" i="9"/>
  <c r="H10" i="7"/>
  <c r="F10" i="7"/>
  <c r="D10" i="7"/>
  <c r="X27" i="2"/>
  <c r="N27" i="2"/>
  <c r="J27" i="2"/>
  <c r="H27" i="2"/>
  <c r="J8" i="8" l="1"/>
  <c r="J11" i="8" s="1"/>
  <c r="F11" i="8"/>
  <c r="H8" i="8" s="1"/>
  <c r="H9" i="8" l="1"/>
  <c r="H10" i="8"/>
  <c r="H11" i="8" l="1"/>
</calcChain>
</file>

<file path=xl/sharedStrings.xml><?xml version="1.0" encoding="utf-8"?>
<sst xmlns="http://schemas.openxmlformats.org/spreadsheetml/2006/main" count="224" uniqueCount="90">
  <si>
    <t>صندوق سرمایه گذاری بخشی صنایع معیار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</si>
  <si>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</si>
  <si>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</si>
  <si>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</si>
  <si>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</si>
  <si>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</si>
  <si>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</si>
  <si>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</si>
  <si>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</si>
  <si>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</si>
  <si>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</si>
  <si>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</si>
  <si>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</si>
  <si>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</si>
  <si>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</si>
  <si>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</si>
  <si>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</si>
  <si>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</si>
  <si>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</si>
  <si>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بانک‌اقتصادنوین‌</t>
  </si>
  <si>
    <t>پالایش نفت اصفهان</t>
  </si>
  <si>
    <t>پالایش نفت بندرعباس</t>
  </si>
  <si>
    <t>پالایش نفت تهران</t>
  </si>
  <si>
    <t>توسعه معادن وص.معدنی خاورمیانه</t>
  </si>
  <si>
    <t>زامیاد</t>
  </si>
  <si>
    <t>سایپا</t>
  </si>
  <si>
    <t>سرمایه‌گذاری‌ رنا(هلدینگ‌</t>
  </si>
  <si>
    <t>شمش طلا GoldBar</t>
  </si>
  <si>
    <t>گروه‌بهمن‌</t>
  </si>
  <si>
    <t>ملی‌ صنایع‌ مس‌ ایران‌</t>
  </si>
  <si>
    <t>پتروشیمی بوعلی سینا</t>
  </si>
  <si>
    <t>سیمان‌ شرق‌</t>
  </si>
  <si>
    <t>پتروشیمی نوری</t>
  </si>
  <si>
    <t>کشت وصنعت و دامپروری پگاه فارس</t>
  </si>
  <si>
    <t>پویا زرکان آق دره</t>
  </si>
  <si>
    <t>بانک ملت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</si>
  <si>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</si>
  <si>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</si>
  <si>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</si>
  <si>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</si>
  <si>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</si>
  <si>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</si>
  <si>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</si>
  <si>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</si>
  <si>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</si>
  <si>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</si>
  <si>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</si>
  <si>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</si>
  <si>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</si>
  <si>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</si>
  <si>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</si>
  <si>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</si>
  <si>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</si>
  <si>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</si>
  <si>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</si>
  <si>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</si>
  <si>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</si>
  <si>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</si>
  <si>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</si>
  <si>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</si>
  <si>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سایپا</t>
  </si>
  <si>
    <t>گسترش‌سرمایه‌گذاری‌ایران‌خودرو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</si>
  <si>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</si>
  <si>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</si>
  <si>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</si>
  <si>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</si>
  <si>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</si>
  <si>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</si>
  <si>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</si>
  <si>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</si>
  <si>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</si>
  <si>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</si>
  <si>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</si>
  <si>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</si>
  <si>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</si>
  <si>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</si>
  <si>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</si>
  <si>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پرتفوی</t>
  </si>
  <si>
    <t xml:space="preserve">صورت وضعیت پرتفوی </t>
  </si>
  <si>
    <t xml:space="preserve">صورت وضعیت درآمدها </t>
  </si>
  <si>
    <t>سپرده بانکی</t>
  </si>
  <si>
    <t>صورت وضعیت پورتفوی</t>
  </si>
  <si>
    <t>-2-1</t>
  </si>
  <si>
    <t>-2-2</t>
  </si>
  <si>
    <t>-3-2</t>
  </si>
  <si>
    <t>2-2</t>
  </si>
  <si>
    <t>3-2</t>
  </si>
  <si>
    <t>موسسه اعتباری ملل</t>
  </si>
  <si>
    <t>بانک خاورمیانه</t>
  </si>
  <si>
    <t xml:space="preserve">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</si>
</sst>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theme="0" tint="-0.34998626667073579"/>
      <name val="IRANSans"/>
    </font>
    <font>
      <sz val="10"/>
      <color rgb="FF333333"/>
      <name val="IRANSans"/>
    </font>
    <font>
      <b/>
      <sz val="10"/>
      <color rgb="FF333333"/>
      <name val="IRANSans"/>
    </font>
    <font>
      <sz val="10"/>
      <color theme="1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7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7" fillId="0" borderId="0" xfId="2" applyFont="1"/>
    <xf numFmtId="0" fontId="8" fillId="0" borderId="0" xfId="2" applyFont="1" applyAlignment="1">
      <alignment vertical="center"/>
    </xf>
    <xf numFmtId="0" fontId="2" fillId="0" borderId="0" xfId="0" applyFont="1" applyAlignment="1">
      <alignment horizontal="right" vertical="center"/>
    </xf>
    <xf numFmtId="10" fontId="0" fillId="0" borderId="0" xfId="1" applyNumberFormat="1" applyFont="1" applyAlignment="1">
      <alignment horizontal="left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3" fontId="10" fillId="2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0" fontId="5" fillId="0" borderId="0" xfId="1" applyNumberFormat="1" applyFont="1" applyAlignment="1">
      <alignment horizontal="left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left"/>
    </xf>
    <xf numFmtId="0" fontId="8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7CF2F9CB-CF22-47E1-A525-E749CF30D097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AC3487F6-402F-475A-B016-EA092E4D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F5E20-0416-4A33-A5C1-3EB056745FC6}">
  <dimension ref="A21:Y25"/>
  <sheetViews>
    <sheetView showGridLines="0" rightToLeft="1" view="pageBreakPreview" zoomScaleNormal="100" zoomScaleSheetLayoutView="100" workbookViewId="0">
      <selection activeCell="G18" sqref="G18"/>
    </sheetView>
  </sheetViews>
  <sheetFormatPr defaultRowHeight="18"/>
  <cols>
    <col min="1" max="16384" width="9.140625" style="18"/>
  </cols>
  <sheetData>
    <row r="21" spans="1:25" ht="21.75" customHeight="1"/>
    <row r="23" spans="1:25" ht="26.25">
      <c r="A23" s="55" t="s">
        <v>0</v>
      </c>
      <c r="B23" s="55"/>
      <c r="C23" s="55"/>
      <c r="D23" s="55"/>
      <c r="E23" s="55"/>
      <c r="F23" s="5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26.25">
      <c r="A24" s="55" t="s">
        <v>81</v>
      </c>
      <c r="B24" s="55"/>
      <c r="C24" s="55"/>
      <c r="D24" s="55"/>
      <c r="E24" s="55"/>
      <c r="F24" s="5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26.25">
      <c r="A25" s="55" t="s">
        <v>1</v>
      </c>
      <c r="B25" s="55"/>
      <c r="C25" s="55"/>
      <c r="D25" s="55"/>
      <c r="E25" s="55"/>
      <c r="F25" s="55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  <pageSetUpPr fitToPage="1"/>
  </sheetPr>
  <dimension ref="A1:R40"/>
  <sheetViews>
    <sheetView rightToLeft="1" view="pageBreakPreview" zoomScaleNormal="70" zoomScaleSheetLayoutView="100" workbookViewId="0">
      <selection activeCell="M39" sqref="M39:M41"/>
    </sheetView>
  </sheetViews>
  <sheetFormatPr defaultRowHeight="12.75"/>
  <cols>
    <col min="1" max="1" width="27.28515625" bestFit="1" customWidth="1"/>
    <col min="2" max="2" width="1.28515625" customWidth="1"/>
    <col min="3" max="3" width="13.855468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7" bestFit="1" customWidth="1"/>
    <col min="10" max="10" width="1.28515625" customWidth="1"/>
    <col min="11" max="11" width="13.85546875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24.42578125" customWidth="1"/>
    <col min="18" max="18" width="1.28515625" customWidth="1"/>
    <col min="19" max="19" width="0.28515625" customWidth="1"/>
  </cols>
  <sheetData>
    <row r="1" spans="1:1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/>
    <row r="5" spans="1:18" ht="14.45" customHeight="1">
      <c r="A5" s="57" t="s">
        <v>75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>
      <c r="A6" s="58" t="s">
        <v>44</v>
      </c>
      <c r="C6" s="58" t="s">
        <v>54</v>
      </c>
      <c r="D6" s="58"/>
      <c r="E6" s="58"/>
      <c r="F6" s="58"/>
      <c r="G6" s="58"/>
      <c r="H6" s="58"/>
      <c r="I6" s="58"/>
      <c r="K6" s="58" t="s">
        <v>55</v>
      </c>
      <c r="L6" s="58"/>
      <c r="M6" s="58"/>
      <c r="N6" s="58"/>
      <c r="O6" s="58"/>
      <c r="P6" s="58"/>
      <c r="Q6" s="58"/>
      <c r="R6" s="58"/>
    </row>
    <row r="7" spans="1:18" ht="42.75" customHeight="1">
      <c r="A7" s="58"/>
      <c r="C7" s="10" t="s">
        <v>12</v>
      </c>
      <c r="D7" s="3"/>
      <c r="E7" s="10" t="s">
        <v>14</v>
      </c>
      <c r="F7" s="3"/>
      <c r="G7" s="10" t="s">
        <v>73</v>
      </c>
      <c r="H7" s="3"/>
      <c r="I7" s="10" t="s">
        <v>76</v>
      </c>
      <c r="K7" s="10" t="s">
        <v>12</v>
      </c>
      <c r="L7" s="3"/>
      <c r="M7" s="10" t="s">
        <v>14</v>
      </c>
      <c r="N7" s="3"/>
      <c r="O7" s="10" t="s">
        <v>73</v>
      </c>
      <c r="P7" s="3"/>
      <c r="Q7" s="74" t="s">
        <v>76</v>
      </c>
      <c r="R7" s="74"/>
    </row>
    <row r="8" spans="1:18" ht="21.75" customHeight="1">
      <c r="A8" s="44" t="s">
        <v>24</v>
      </c>
      <c r="B8" s="13"/>
      <c r="C8" s="47">
        <v>8036591</v>
      </c>
      <c r="D8" s="13"/>
      <c r="E8" s="47">
        <v>12703327765</v>
      </c>
      <c r="F8" s="13"/>
      <c r="G8" s="47">
        <v>21902598516</v>
      </c>
      <c r="H8" s="13"/>
      <c r="I8" s="47">
        <f>E8-G8</f>
        <v>-9199270751</v>
      </c>
      <c r="J8" s="13"/>
      <c r="K8" s="47">
        <v>8036591</v>
      </c>
      <c r="L8" s="13"/>
      <c r="M8" s="47">
        <v>12703327765</v>
      </c>
      <c r="N8" s="13"/>
      <c r="O8" s="47">
        <v>12004318549</v>
      </c>
      <c r="P8" s="13"/>
      <c r="Q8" s="71">
        <f>M8-O8</f>
        <v>699009216</v>
      </c>
      <c r="R8" s="71"/>
    </row>
    <row r="9" spans="1:18" ht="21.75" customHeight="1">
      <c r="A9" s="45" t="s">
        <v>18</v>
      </c>
      <c r="B9" s="13"/>
      <c r="C9" s="52">
        <v>8200000000</v>
      </c>
      <c r="D9" s="13"/>
      <c r="E9" s="52">
        <v>4361225104000</v>
      </c>
      <c r="F9" s="13"/>
      <c r="G9" s="52">
        <v>4372366181988</v>
      </c>
      <c r="H9" s="13"/>
      <c r="I9" s="48">
        <f t="shared" ref="I9:I18" si="0">E9-G9</f>
        <v>-11141077988</v>
      </c>
      <c r="J9" s="13"/>
      <c r="K9" s="52">
        <v>8200000000</v>
      </c>
      <c r="L9" s="13"/>
      <c r="M9" s="52">
        <v>4361225104000</v>
      </c>
      <c r="N9" s="13"/>
      <c r="O9" s="52">
        <v>3277817727051</v>
      </c>
      <c r="P9" s="13"/>
      <c r="Q9" s="75">
        <f t="shared" ref="Q9:Q18" si="1">M9-O9</f>
        <v>1083407376949</v>
      </c>
      <c r="R9" s="75"/>
    </row>
    <row r="10" spans="1:18" ht="21.75" customHeight="1">
      <c r="A10" s="45" t="s">
        <v>19</v>
      </c>
      <c r="B10" s="13"/>
      <c r="C10" s="52">
        <v>11000000</v>
      </c>
      <c r="D10" s="13"/>
      <c r="E10" s="52">
        <v>47600184170</v>
      </c>
      <c r="F10" s="13"/>
      <c r="G10" s="52">
        <v>46297820940</v>
      </c>
      <c r="H10" s="13"/>
      <c r="I10" s="48">
        <f t="shared" si="0"/>
        <v>1302363230</v>
      </c>
      <c r="J10" s="13"/>
      <c r="K10" s="52">
        <v>11000000</v>
      </c>
      <c r="L10" s="13"/>
      <c r="M10" s="52">
        <v>47600184170</v>
      </c>
      <c r="N10" s="13"/>
      <c r="O10" s="52">
        <v>39750194798</v>
      </c>
      <c r="P10" s="13"/>
      <c r="Q10" s="75">
        <f t="shared" si="1"/>
        <v>7849989372</v>
      </c>
      <c r="R10" s="75"/>
    </row>
    <row r="11" spans="1:18" ht="21.75" customHeight="1">
      <c r="A11" s="45" t="s">
        <v>21</v>
      </c>
      <c r="B11" s="13"/>
      <c r="C11" s="52">
        <v>17690000</v>
      </c>
      <c r="D11" s="13"/>
      <c r="E11" s="52">
        <v>72512501775</v>
      </c>
      <c r="F11" s="13"/>
      <c r="G11" s="52">
        <v>72642579529</v>
      </c>
      <c r="H11" s="13"/>
      <c r="I11" s="48">
        <f t="shared" si="0"/>
        <v>-130077754</v>
      </c>
      <c r="J11" s="13"/>
      <c r="K11" s="52">
        <v>17690000</v>
      </c>
      <c r="L11" s="13"/>
      <c r="M11" s="52">
        <v>72512501775</v>
      </c>
      <c r="N11" s="13"/>
      <c r="O11" s="52">
        <v>60887037675</v>
      </c>
      <c r="P11" s="13"/>
      <c r="Q11" s="75">
        <f t="shared" si="1"/>
        <v>11625464100</v>
      </c>
      <c r="R11" s="75"/>
    </row>
    <row r="12" spans="1:18" ht="21.75" customHeight="1">
      <c r="A12" s="45" t="s">
        <v>31</v>
      </c>
      <c r="B12" s="13"/>
      <c r="C12" s="52">
        <v>3400000</v>
      </c>
      <c r="D12" s="13"/>
      <c r="E12" s="52">
        <v>55733821360</v>
      </c>
      <c r="F12" s="13"/>
      <c r="G12" s="52">
        <v>56114261337</v>
      </c>
      <c r="H12" s="13"/>
      <c r="I12" s="48">
        <f t="shared" si="0"/>
        <v>-380439977</v>
      </c>
      <c r="J12" s="13"/>
      <c r="K12" s="52">
        <v>3400000</v>
      </c>
      <c r="L12" s="13"/>
      <c r="M12" s="52">
        <v>55733821360</v>
      </c>
      <c r="N12" s="13"/>
      <c r="O12" s="52">
        <v>56114261337</v>
      </c>
      <c r="P12" s="13"/>
      <c r="Q12" s="75">
        <f t="shared" si="1"/>
        <v>-380439977</v>
      </c>
      <c r="R12" s="75"/>
    </row>
    <row r="13" spans="1:18" ht="21.75" customHeight="1">
      <c r="A13" s="45" t="s">
        <v>32</v>
      </c>
      <c r="B13" s="13"/>
      <c r="C13" s="52">
        <v>160000</v>
      </c>
      <c r="D13" s="13"/>
      <c r="E13" s="52">
        <v>6615662544</v>
      </c>
      <c r="F13" s="13"/>
      <c r="G13" s="52">
        <v>6472901272</v>
      </c>
      <c r="H13" s="13"/>
      <c r="I13" s="48">
        <f t="shared" si="0"/>
        <v>142761272</v>
      </c>
      <c r="J13" s="13"/>
      <c r="K13" s="52">
        <v>160000</v>
      </c>
      <c r="L13" s="13"/>
      <c r="M13" s="52">
        <v>6615662544</v>
      </c>
      <c r="N13" s="13"/>
      <c r="O13" s="52">
        <v>6472901272</v>
      </c>
      <c r="P13" s="13"/>
      <c r="Q13" s="75">
        <f t="shared" si="1"/>
        <v>142761272</v>
      </c>
      <c r="R13" s="75"/>
    </row>
    <row r="14" spans="1:18" ht="21.75" customHeight="1">
      <c r="A14" s="45" t="s">
        <v>30</v>
      </c>
      <c r="B14" s="13"/>
      <c r="C14" s="52">
        <v>471274</v>
      </c>
      <c r="D14" s="13"/>
      <c r="E14" s="52">
        <v>21707433432</v>
      </c>
      <c r="F14" s="13"/>
      <c r="G14" s="52">
        <v>22081543390</v>
      </c>
      <c r="H14" s="13"/>
      <c r="I14" s="48">
        <f t="shared" si="0"/>
        <v>-374109958</v>
      </c>
      <c r="J14" s="13"/>
      <c r="K14" s="52">
        <v>471274</v>
      </c>
      <c r="L14" s="13"/>
      <c r="M14" s="52">
        <v>21707433433</v>
      </c>
      <c r="N14" s="13"/>
      <c r="O14" s="52">
        <v>22081543390</v>
      </c>
      <c r="P14" s="13"/>
      <c r="Q14" s="75">
        <f t="shared" si="1"/>
        <v>-374109957</v>
      </c>
      <c r="R14" s="75"/>
    </row>
    <row r="15" spans="1:18" ht="21.75" customHeight="1">
      <c r="A15" s="45" t="s">
        <v>34</v>
      </c>
      <c r="B15" s="13"/>
      <c r="C15" s="52">
        <v>1000</v>
      </c>
      <c r="D15" s="13"/>
      <c r="E15" s="52">
        <v>92578791</v>
      </c>
      <c r="F15" s="13"/>
      <c r="G15" s="52">
        <v>74567646</v>
      </c>
      <c r="H15" s="13"/>
      <c r="I15" s="48">
        <f t="shared" si="0"/>
        <v>18011145</v>
      </c>
      <c r="J15" s="13"/>
      <c r="K15" s="52">
        <v>1000</v>
      </c>
      <c r="L15" s="13"/>
      <c r="M15" s="52">
        <v>92578791</v>
      </c>
      <c r="N15" s="13"/>
      <c r="O15" s="52">
        <v>74567646</v>
      </c>
      <c r="P15" s="13"/>
      <c r="Q15" s="75">
        <f t="shared" si="1"/>
        <v>18011145</v>
      </c>
      <c r="R15" s="75"/>
    </row>
    <row r="16" spans="1:18" ht="21.75" customHeight="1">
      <c r="A16" s="45" t="s">
        <v>23</v>
      </c>
      <c r="B16" s="13"/>
      <c r="C16" s="52">
        <v>5200000</v>
      </c>
      <c r="D16" s="13"/>
      <c r="E16" s="52">
        <v>25551349408</v>
      </c>
      <c r="F16" s="13"/>
      <c r="G16" s="52">
        <v>21810991534</v>
      </c>
      <c r="H16" s="13"/>
      <c r="I16" s="48">
        <f t="shared" si="0"/>
        <v>3740357874</v>
      </c>
      <c r="J16" s="13"/>
      <c r="K16" s="52">
        <v>5200000</v>
      </c>
      <c r="L16" s="13"/>
      <c r="M16" s="52">
        <v>25551349408</v>
      </c>
      <c r="N16" s="13"/>
      <c r="O16" s="52">
        <v>23344768597</v>
      </c>
      <c r="P16" s="13"/>
      <c r="Q16" s="75">
        <f t="shared" si="1"/>
        <v>2206580811</v>
      </c>
      <c r="R16" s="75"/>
    </row>
    <row r="17" spans="1:18" ht="21.75" customHeight="1">
      <c r="A17" s="45" t="s">
        <v>33</v>
      </c>
      <c r="B17" s="13"/>
      <c r="C17" s="52">
        <v>720000</v>
      </c>
      <c r="D17" s="13"/>
      <c r="E17" s="52">
        <v>9587709648</v>
      </c>
      <c r="F17" s="13"/>
      <c r="G17" s="52">
        <v>7125824377</v>
      </c>
      <c r="H17" s="13"/>
      <c r="I17" s="48">
        <f t="shared" si="0"/>
        <v>2461885271</v>
      </c>
      <c r="J17" s="13"/>
      <c r="K17" s="52">
        <v>720000</v>
      </c>
      <c r="L17" s="13"/>
      <c r="M17" s="52">
        <v>9587709648</v>
      </c>
      <c r="N17" s="13"/>
      <c r="O17" s="52">
        <v>7125824377</v>
      </c>
      <c r="P17" s="13"/>
      <c r="Q17" s="75">
        <f t="shared" si="1"/>
        <v>2461885271</v>
      </c>
      <c r="R17" s="75"/>
    </row>
    <row r="18" spans="1:18" ht="21.75" customHeight="1">
      <c r="A18" s="46" t="s">
        <v>27</v>
      </c>
      <c r="B18" s="13"/>
      <c r="C18" s="53">
        <v>1000</v>
      </c>
      <c r="D18" s="13"/>
      <c r="E18" s="53">
        <v>15062762400</v>
      </c>
      <c r="F18" s="13"/>
      <c r="G18" s="53">
        <v>14896096738</v>
      </c>
      <c r="H18" s="13"/>
      <c r="I18" s="48">
        <f t="shared" si="0"/>
        <v>166665662</v>
      </c>
      <c r="J18" s="13"/>
      <c r="K18" s="53">
        <v>1000</v>
      </c>
      <c r="L18" s="13"/>
      <c r="M18" s="53">
        <v>15062762400</v>
      </c>
      <c r="N18" s="13"/>
      <c r="O18" s="53">
        <v>13652472620</v>
      </c>
      <c r="P18" s="13"/>
      <c r="Q18" s="75">
        <f t="shared" si="1"/>
        <v>1410289780</v>
      </c>
      <c r="R18" s="75"/>
    </row>
    <row r="19" spans="1:18" ht="21.75" customHeight="1" thickBot="1">
      <c r="A19" s="43" t="s">
        <v>36</v>
      </c>
      <c r="B19" s="13"/>
      <c r="C19" s="49"/>
      <c r="D19" s="13"/>
      <c r="E19" s="49">
        <f>SUM(E8:E18)</f>
        <v>4628392435293</v>
      </c>
      <c r="F19" s="13"/>
      <c r="G19" s="49">
        <f>SUM(G8:G18)</f>
        <v>4641785367267</v>
      </c>
      <c r="H19" s="13"/>
      <c r="I19" s="49">
        <f>SUM(I8:I18)</f>
        <v>-13392931974</v>
      </c>
      <c r="J19" s="13"/>
      <c r="K19" s="49"/>
      <c r="L19" s="13"/>
      <c r="M19" s="49">
        <f>SUM(M8:M18)</f>
        <v>4628392435294</v>
      </c>
      <c r="N19" s="13"/>
      <c r="O19" s="49">
        <f>SUM(O8:O18)</f>
        <v>3519325617312</v>
      </c>
      <c r="P19" s="13"/>
      <c r="Q19" s="76">
        <f>SUM(Q8:R18)</f>
        <v>1109066817982</v>
      </c>
      <c r="R19" s="76"/>
    </row>
    <row r="21" spans="1:18">
      <c r="I21" s="17"/>
    </row>
    <row r="22" spans="1:18">
      <c r="G22" s="17"/>
      <c r="I22" s="17"/>
      <c r="M22" s="17"/>
      <c r="O22" s="17"/>
      <c r="Q22" s="54"/>
    </row>
    <row r="23" spans="1:18">
      <c r="I23" s="17"/>
      <c r="M23" s="17"/>
      <c r="O23" s="17"/>
    </row>
    <row r="24" spans="1:18">
      <c r="I24" s="17"/>
      <c r="M24" s="17"/>
      <c r="O24" s="17"/>
    </row>
    <row r="25" spans="1:18">
      <c r="M25" s="17"/>
      <c r="O25" s="17"/>
      <c r="Q25" s="17"/>
    </row>
    <row r="26" spans="1:18">
      <c r="G26" s="17"/>
      <c r="I26" s="17"/>
      <c r="M26" s="17"/>
    </row>
    <row r="27" spans="1:18">
      <c r="E27" s="17"/>
      <c r="M27" s="17"/>
    </row>
    <row r="28" spans="1:18">
      <c r="E28" s="17"/>
      <c r="M28" s="17"/>
      <c r="O28" s="17"/>
    </row>
    <row r="29" spans="1:18">
      <c r="E29" s="17"/>
      <c r="I29" s="17"/>
      <c r="M29" s="17"/>
    </row>
    <row r="30" spans="1:18">
      <c r="E30" s="17"/>
      <c r="M30" s="17"/>
    </row>
    <row r="31" spans="1:18">
      <c r="E31" s="17"/>
      <c r="G31" s="17"/>
      <c r="M31" s="17"/>
      <c r="O31" s="17"/>
    </row>
    <row r="32" spans="1:18">
      <c r="E32" s="17"/>
      <c r="I32" s="17"/>
      <c r="M32" s="17"/>
    </row>
    <row r="33" spans="5:13">
      <c r="E33" s="17"/>
      <c r="M33" s="17"/>
    </row>
    <row r="34" spans="5:13">
      <c r="G34" s="17"/>
      <c r="I34" s="17"/>
      <c r="M34" s="17"/>
    </row>
    <row r="35" spans="5:13">
      <c r="M35" s="17"/>
    </row>
    <row r="36" spans="5:13">
      <c r="M36" s="17"/>
    </row>
    <row r="37" spans="5:13">
      <c r="I37" s="17"/>
      <c r="M37" s="17"/>
    </row>
    <row r="38" spans="5:13">
      <c r="M38" s="17"/>
    </row>
    <row r="39" spans="5:13">
      <c r="M39" s="17"/>
    </row>
    <row r="40" spans="5:13">
      <c r="M40" s="17"/>
    </row>
  </sheetData>
  <mergeCells count="20">
    <mergeCell ref="Q18:R18"/>
    <mergeCell ref="Q19:R19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34"/>
  <sheetViews>
    <sheetView rightToLeft="1" tabSelected="1" view="pageBreakPreview" topLeftCell="D4" zoomScale="85" zoomScaleNormal="100" zoomScaleSheetLayoutView="85" workbookViewId="0">
      <selection activeCell="P30" sqref="P30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8.5703125" bestFit="1" customWidth="1"/>
    <col min="9" max="9" width="1.28515625" customWidth="1"/>
    <col min="10" max="10" width="18.5703125" bestFit="1" customWidth="1"/>
    <col min="11" max="11" width="1.28515625" customWidth="1"/>
    <col min="12" max="12" width="14.28515625" customWidth="1"/>
    <col min="13" max="13" width="1.28515625" customWidth="1"/>
    <col min="14" max="14" width="16.5703125" bestFit="1" customWidth="1"/>
    <col min="15" max="15" width="1.28515625" customWidth="1"/>
    <col min="16" max="16" width="14.28515625" customWidth="1"/>
    <col min="17" max="17" width="1.28515625" customWidth="1"/>
    <col min="18" max="18" width="17.5703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85546875" bestFit="1" customWidth="1"/>
    <col min="25" max="25" width="1.28515625" customWidth="1"/>
    <col min="26" max="26" width="19.140625" bestFit="1" customWidth="1"/>
    <col min="27" max="27" width="1.28515625" customWidth="1"/>
    <col min="28" max="28" width="18.28515625" bestFit="1" customWidth="1"/>
    <col min="29" max="29" width="0.28515625" customWidth="1"/>
    <col min="31" max="31" width="12.42578125" style="21" bestFit="1" customWidth="1"/>
  </cols>
  <sheetData>
    <row r="1" spans="1:2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21.75" customHeight="1">
      <c r="A2" s="56" t="s">
        <v>77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14.45" customHeight="1">
      <c r="A4" s="1" t="s">
        <v>2</v>
      </c>
      <c r="B4" s="57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ht="14.45" customHeight="1">
      <c r="A5" s="57" t="s">
        <v>4</v>
      </c>
      <c r="B5" s="57"/>
      <c r="C5" s="57" t="s">
        <v>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14.45" customHeight="1">
      <c r="F6" s="58" t="s">
        <v>6</v>
      </c>
      <c r="G6" s="58"/>
      <c r="H6" s="58"/>
      <c r="I6" s="58"/>
      <c r="J6" s="58"/>
      <c r="L6" s="58" t="s">
        <v>7</v>
      </c>
      <c r="M6" s="58"/>
      <c r="N6" s="58"/>
      <c r="O6" s="58"/>
      <c r="P6" s="58"/>
      <c r="Q6" s="58"/>
      <c r="R6" s="58"/>
      <c r="T6" s="58" t="s">
        <v>8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>
      <c r="F7" s="3"/>
      <c r="G7" s="3"/>
      <c r="H7" s="3"/>
      <c r="I7" s="3"/>
      <c r="J7" s="3"/>
      <c r="L7" s="59" t="s">
        <v>9</v>
      </c>
      <c r="M7" s="59"/>
      <c r="N7" s="59"/>
      <c r="O7" s="3"/>
      <c r="P7" s="59" t="s">
        <v>10</v>
      </c>
      <c r="Q7" s="59"/>
      <c r="R7" s="5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58" t="s">
        <v>11</v>
      </c>
      <c r="B8" s="58"/>
      <c r="C8" s="58"/>
      <c r="E8" s="58" t="s">
        <v>12</v>
      </c>
      <c r="F8" s="58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28" ht="21.75" customHeight="1">
      <c r="A9" s="60" t="s">
        <v>18</v>
      </c>
      <c r="B9" s="60"/>
      <c r="C9" s="60"/>
      <c r="E9" s="61">
        <v>8470000000</v>
      </c>
      <c r="F9" s="61"/>
      <c r="H9" s="5">
        <v>3309926200903</v>
      </c>
      <c r="J9" s="5">
        <v>4479229062000</v>
      </c>
      <c r="L9" s="5">
        <v>7337945</v>
      </c>
      <c r="N9" s="5">
        <v>3980856922</v>
      </c>
      <c r="P9" s="5">
        <v>-277337945</v>
      </c>
      <c r="R9" s="5">
        <v>151630526915</v>
      </c>
      <c r="T9" s="5">
        <v>8200000000</v>
      </c>
      <c r="V9" s="5">
        <v>536</v>
      </c>
      <c r="X9" s="5">
        <v>3205509980900</v>
      </c>
      <c r="Z9" s="5">
        <v>4361225104000</v>
      </c>
      <c r="AB9" s="22">
        <v>0.93945838216836597</v>
      </c>
    </row>
    <row r="10" spans="1:28" ht="21.75" customHeight="1">
      <c r="A10" s="62" t="s">
        <v>19</v>
      </c>
      <c r="B10" s="62"/>
      <c r="C10" s="62"/>
      <c r="E10" s="63">
        <v>10400000</v>
      </c>
      <c r="F10" s="63"/>
      <c r="H10" s="6">
        <v>35148754772</v>
      </c>
      <c r="J10" s="6">
        <v>43750923840</v>
      </c>
      <c r="L10" s="6">
        <v>600000</v>
      </c>
      <c r="N10" s="6">
        <v>2546897100</v>
      </c>
      <c r="P10" s="6">
        <v>0</v>
      </c>
      <c r="R10" s="6">
        <v>0</v>
      </c>
      <c r="T10" s="6">
        <v>11000000</v>
      </c>
      <c r="V10" s="6">
        <v>4361</v>
      </c>
      <c r="X10" s="6">
        <v>37695651872</v>
      </c>
      <c r="Z10" s="6">
        <v>47600184170</v>
      </c>
      <c r="AB10" s="23">
        <v>1.0253630790634944E-2</v>
      </c>
    </row>
    <row r="11" spans="1:28" ht="21.75" customHeight="1">
      <c r="A11" s="62" t="s">
        <v>20</v>
      </c>
      <c r="B11" s="62"/>
      <c r="C11" s="62"/>
      <c r="E11" s="63">
        <v>11000000</v>
      </c>
      <c r="F11" s="63"/>
      <c r="H11" s="6">
        <v>44937037621</v>
      </c>
      <c r="J11" s="6">
        <v>53579295000</v>
      </c>
      <c r="L11" s="6">
        <v>0</v>
      </c>
      <c r="N11" s="6">
        <v>0</v>
      </c>
      <c r="P11" s="6">
        <v>-11000000</v>
      </c>
      <c r="R11" s="6">
        <v>52765394561</v>
      </c>
      <c r="T11" s="6">
        <v>0</v>
      </c>
      <c r="V11" s="6">
        <v>0</v>
      </c>
      <c r="X11" s="6">
        <v>0</v>
      </c>
      <c r="Z11" s="6">
        <v>0</v>
      </c>
      <c r="AB11" s="23">
        <v>0</v>
      </c>
    </row>
    <row r="12" spans="1:28" ht="21.75" customHeight="1">
      <c r="A12" s="62" t="s">
        <v>21</v>
      </c>
      <c r="B12" s="62"/>
      <c r="C12" s="62"/>
      <c r="E12" s="63">
        <v>17690000</v>
      </c>
      <c r="F12" s="63"/>
      <c r="H12" s="6">
        <v>60338544259</v>
      </c>
      <c r="J12" s="6">
        <v>72642579529.5</v>
      </c>
      <c r="L12" s="6">
        <v>0</v>
      </c>
      <c r="N12" s="6">
        <v>0</v>
      </c>
      <c r="P12" s="6">
        <v>0</v>
      </c>
      <c r="R12" s="6">
        <v>0</v>
      </c>
      <c r="T12" s="6">
        <v>17690000</v>
      </c>
      <c r="V12" s="6">
        <v>4131</v>
      </c>
      <c r="X12" s="6">
        <v>60338544259</v>
      </c>
      <c r="Z12" s="6">
        <v>72512501775.300003</v>
      </c>
      <c r="AB12" s="23">
        <v>1.5620032440500264E-2</v>
      </c>
    </row>
    <row r="13" spans="1:28" ht="21.75" customHeight="1">
      <c r="A13" s="62" t="s">
        <v>22</v>
      </c>
      <c r="B13" s="62"/>
      <c r="C13" s="62"/>
      <c r="E13" s="63">
        <v>50000000</v>
      </c>
      <c r="F13" s="63"/>
      <c r="H13" s="6">
        <v>131446319228</v>
      </c>
      <c r="J13" s="6">
        <v>144982192500</v>
      </c>
      <c r="L13" s="6">
        <v>0</v>
      </c>
      <c r="N13" s="6">
        <v>0</v>
      </c>
      <c r="P13" s="6">
        <v>-50000000</v>
      </c>
      <c r="R13" s="6">
        <v>146312967405</v>
      </c>
      <c r="T13" s="6">
        <v>0</v>
      </c>
      <c r="V13" s="6">
        <v>0</v>
      </c>
      <c r="X13" s="6">
        <v>0</v>
      </c>
      <c r="Z13" s="6">
        <v>0</v>
      </c>
      <c r="AB13" s="23">
        <v>0</v>
      </c>
    </row>
    <row r="14" spans="1:28" ht="21.75" customHeight="1">
      <c r="A14" s="62" t="s">
        <v>23</v>
      </c>
      <c r="B14" s="62"/>
      <c r="C14" s="62"/>
      <c r="E14" s="63">
        <v>10000000</v>
      </c>
      <c r="F14" s="63"/>
      <c r="H14" s="6">
        <v>44208343563</v>
      </c>
      <c r="J14" s="6">
        <v>42674566500</v>
      </c>
      <c r="L14" s="6">
        <v>9489630</v>
      </c>
      <c r="N14" s="6">
        <v>43287983817</v>
      </c>
      <c r="P14" s="6">
        <v>-14289630</v>
      </c>
      <c r="R14" s="6">
        <v>71996897960</v>
      </c>
      <c r="T14" s="6">
        <v>5200000</v>
      </c>
      <c r="V14" s="6">
        <v>4952</v>
      </c>
      <c r="X14" s="6">
        <v>23344768597</v>
      </c>
      <c r="Z14" s="6">
        <v>25551349408</v>
      </c>
      <c r="AB14" s="23">
        <v>5.5040564989507421E-3</v>
      </c>
    </row>
    <row r="15" spans="1:28" ht="21.75" customHeight="1">
      <c r="A15" s="62" t="s">
        <v>24</v>
      </c>
      <c r="B15" s="62"/>
      <c r="C15" s="62"/>
      <c r="E15" s="63">
        <v>27000000</v>
      </c>
      <c r="F15" s="63"/>
      <c r="H15" s="6">
        <v>61800798095</v>
      </c>
      <c r="J15" s="6">
        <v>47425131450</v>
      </c>
      <c r="L15" s="6">
        <v>4000000</v>
      </c>
      <c r="N15" s="6">
        <v>6393927998</v>
      </c>
      <c r="P15" s="6">
        <v>-22963409</v>
      </c>
      <c r="R15" s="6">
        <v>38915275721</v>
      </c>
      <c r="T15" s="6">
        <v>8036591</v>
      </c>
      <c r="V15" s="6">
        <v>1593</v>
      </c>
      <c r="X15" s="6">
        <v>15633355623</v>
      </c>
      <c r="Z15" s="6">
        <v>12703327765.451</v>
      </c>
      <c r="AB15" s="23">
        <v>2.736443881270726E-3</v>
      </c>
    </row>
    <row r="16" spans="1:28" ht="21.75" customHeight="1">
      <c r="A16" s="62" t="s">
        <v>25</v>
      </c>
      <c r="B16" s="62"/>
      <c r="C16" s="62"/>
      <c r="E16" s="63">
        <v>81000000</v>
      </c>
      <c r="F16" s="63"/>
      <c r="H16" s="6">
        <v>29438672764</v>
      </c>
      <c r="J16" s="6">
        <v>38890218150</v>
      </c>
      <c r="L16" s="6">
        <v>2917000</v>
      </c>
      <c r="N16" s="6">
        <v>1484128945</v>
      </c>
      <c r="P16" s="6">
        <v>-83917000</v>
      </c>
      <c r="R16" s="6">
        <v>41065357122</v>
      </c>
      <c r="T16" s="6">
        <v>0</v>
      </c>
      <c r="V16" s="6">
        <v>0</v>
      </c>
      <c r="X16" s="6">
        <v>0</v>
      </c>
      <c r="Z16" s="6">
        <v>0</v>
      </c>
      <c r="AB16" s="23">
        <v>0</v>
      </c>
    </row>
    <row r="17" spans="1:28" ht="21.75" customHeight="1">
      <c r="A17" s="62" t="s">
        <v>26</v>
      </c>
      <c r="B17" s="62"/>
      <c r="C17" s="62"/>
      <c r="E17" s="63">
        <v>2634357</v>
      </c>
      <c r="F17" s="63"/>
      <c r="H17" s="6">
        <v>12763386349</v>
      </c>
      <c r="J17" s="6">
        <v>15476414023.2735</v>
      </c>
      <c r="L17" s="6">
        <v>0</v>
      </c>
      <c r="N17" s="6">
        <v>0</v>
      </c>
      <c r="P17" s="6">
        <v>-2634357</v>
      </c>
      <c r="R17" s="6">
        <v>14952677636</v>
      </c>
      <c r="T17" s="6">
        <v>0</v>
      </c>
      <c r="V17" s="6">
        <v>0</v>
      </c>
      <c r="X17" s="6">
        <v>0</v>
      </c>
      <c r="Z17" s="6">
        <v>0</v>
      </c>
      <c r="AB17" s="23">
        <v>0</v>
      </c>
    </row>
    <row r="18" spans="1:28" ht="21.75" customHeight="1">
      <c r="A18" s="62" t="s">
        <v>27</v>
      </c>
      <c r="B18" s="62"/>
      <c r="C18" s="62"/>
      <c r="E18" s="63">
        <v>788</v>
      </c>
      <c r="F18" s="63"/>
      <c r="H18" s="6">
        <v>6652814714</v>
      </c>
      <c r="J18" s="6">
        <v>11084134080</v>
      </c>
      <c r="L18" s="6">
        <v>2557</v>
      </c>
      <c r="N18" s="6">
        <v>35827010952</v>
      </c>
      <c r="P18" s="6">
        <v>-2345</v>
      </c>
      <c r="R18" s="6">
        <v>32929000272</v>
      </c>
      <c r="T18" s="6">
        <v>1000</v>
      </c>
      <c r="V18" s="6">
        <v>15099000</v>
      </c>
      <c r="X18" s="6">
        <v>12699499453</v>
      </c>
      <c r="Z18" s="6">
        <v>15062762400</v>
      </c>
      <c r="AB18" s="23">
        <v>3.2446934193586397E-3</v>
      </c>
    </row>
    <row r="19" spans="1:28" ht="21.75" customHeight="1">
      <c r="A19" s="62" t="s">
        <v>28</v>
      </c>
      <c r="B19" s="62"/>
      <c r="C19" s="62"/>
      <c r="E19" s="63">
        <v>8400000</v>
      </c>
      <c r="F19" s="63"/>
      <c r="H19" s="6">
        <v>15944356178</v>
      </c>
      <c r="J19" s="6">
        <v>14128233840</v>
      </c>
      <c r="L19" s="6">
        <v>0</v>
      </c>
      <c r="N19" s="6">
        <v>0</v>
      </c>
      <c r="P19" s="6">
        <v>-8400000</v>
      </c>
      <c r="R19" s="6">
        <v>13895203485</v>
      </c>
      <c r="T19" s="6">
        <v>0</v>
      </c>
      <c r="V19" s="6">
        <v>0</v>
      </c>
      <c r="X19" s="6">
        <v>0</v>
      </c>
      <c r="Z19" s="6">
        <v>0</v>
      </c>
      <c r="AB19" s="23">
        <v>0</v>
      </c>
    </row>
    <row r="20" spans="1:28" ht="21.75" customHeight="1">
      <c r="A20" s="62" t="s">
        <v>29</v>
      </c>
      <c r="B20" s="62"/>
      <c r="C20" s="62"/>
      <c r="E20" s="63">
        <v>200000</v>
      </c>
      <c r="F20" s="63"/>
      <c r="H20" s="6">
        <v>1559445819</v>
      </c>
      <c r="J20" s="6">
        <v>1576563300</v>
      </c>
      <c r="L20" s="6">
        <v>0</v>
      </c>
      <c r="N20" s="6">
        <v>0</v>
      </c>
      <c r="P20" s="6">
        <v>-200000</v>
      </c>
      <c r="R20" s="6">
        <v>1546741809</v>
      </c>
      <c r="T20" s="6">
        <v>0</v>
      </c>
      <c r="V20" s="6">
        <v>0</v>
      </c>
      <c r="X20" s="6">
        <v>0</v>
      </c>
      <c r="Z20" s="6">
        <v>0</v>
      </c>
      <c r="AB20" s="23">
        <v>0</v>
      </c>
    </row>
    <row r="21" spans="1:28" ht="21.75" customHeight="1">
      <c r="A21" s="62" t="s">
        <v>30</v>
      </c>
      <c r="B21" s="62"/>
      <c r="C21" s="62"/>
      <c r="E21" s="63">
        <v>0</v>
      </c>
      <c r="F21" s="63"/>
      <c r="H21" s="6">
        <v>0</v>
      </c>
      <c r="J21" s="6">
        <v>0</v>
      </c>
      <c r="L21" s="6">
        <v>471274</v>
      </c>
      <c r="N21" s="6">
        <v>22081543390</v>
      </c>
      <c r="P21" s="6">
        <v>0</v>
      </c>
      <c r="R21" s="6">
        <v>0</v>
      </c>
      <c r="T21" s="6">
        <v>471274</v>
      </c>
      <c r="V21" s="6">
        <v>46420</v>
      </c>
      <c r="X21" s="6">
        <v>22081543390</v>
      </c>
      <c r="Z21" s="6">
        <v>21707433432.911598</v>
      </c>
      <c r="AB21" s="23">
        <v>4.6760324926146341E-3</v>
      </c>
    </row>
    <row r="22" spans="1:28" ht="21.75" customHeight="1">
      <c r="A22" s="62" t="s">
        <v>31</v>
      </c>
      <c r="B22" s="62"/>
      <c r="C22" s="62"/>
      <c r="E22" s="63">
        <v>0</v>
      </c>
      <c r="F22" s="63"/>
      <c r="H22" s="6">
        <v>0</v>
      </c>
      <c r="J22" s="6">
        <v>0</v>
      </c>
      <c r="L22" s="6">
        <v>3400000</v>
      </c>
      <c r="N22" s="6">
        <v>56114261337</v>
      </c>
      <c r="P22" s="6">
        <v>0</v>
      </c>
      <c r="R22" s="6">
        <v>0</v>
      </c>
      <c r="T22" s="6">
        <v>3400000</v>
      </c>
      <c r="V22" s="6">
        <v>16520</v>
      </c>
      <c r="X22" s="6">
        <v>56114261337</v>
      </c>
      <c r="Z22" s="6">
        <v>55733821360</v>
      </c>
      <c r="AB22" s="23">
        <v>1.200571041354951E-2</v>
      </c>
    </row>
    <row r="23" spans="1:28" ht="21.75" customHeight="1">
      <c r="A23" s="62" t="s">
        <v>32</v>
      </c>
      <c r="B23" s="62"/>
      <c r="C23" s="62"/>
      <c r="E23" s="63">
        <v>0</v>
      </c>
      <c r="F23" s="63"/>
      <c r="H23" s="6">
        <v>0</v>
      </c>
      <c r="J23" s="6">
        <v>0</v>
      </c>
      <c r="L23" s="6">
        <v>160000</v>
      </c>
      <c r="N23" s="6">
        <v>6472901272</v>
      </c>
      <c r="P23" s="6">
        <v>0</v>
      </c>
      <c r="R23" s="6">
        <v>0</v>
      </c>
      <c r="T23" s="6">
        <v>160000</v>
      </c>
      <c r="V23" s="6">
        <v>41670</v>
      </c>
      <c r="X23" s="6">
        <v>6472901272</v>
      </c>
      <c r="Z23" s="6">
        <v>6615662544</v>
      </c>
      <c r="AB23" s="23">
        <v>1.4250903088808091E-3</v>
      </c>
    </row>
    <row r="24" spans="1:28" ht="21.75" customHeight="1">
      <c r="A24" s="62" t="s">
        <v>33</v>
      </c>
      <c r="B24" s="62"/>
      <c r="C24" s="62"/>
      <c r="E24" s="63">
        <v>0</v>
      </c>
      <c r="F24" s="63"/>
      <c r="H24" s="6">
        <v>0</v>
      </c>
      <c r="J24" s="6">
        <v>0</v>
      </c>
      <c r="L24" s="6">
        <v>720000</v>
      </c>
      <c r="N24" s="6">
        <v>7125824377</v>
      </c>
      <c r="P24" s="6">
        <v>0</v>
      </c>
      <c r="R24" s="6">
        <v>0</v>
      </c>
      <c r="T24" s="6">
        <v>720000</v>
      </c>
      <c r="V24" s="6">
        <v>13420</v>
      </c>
      <c r="X24" s="6">
        <v>7125824377</v>
      </c>
      <c r="Z24" s="6">
        <v>9587709648</v>
      </c>
      <c r="AB24" s="23">
        <v>2.0653036657862266E-3</v>
      </c>
    </row>
    <row r="25" spans="1:28" ht="21.75" customHeight="1">
      <c r="A25" s="62" t="s">
        <v>34</v>
      </c>
      <c r="B25" s="62"/>
      <c r="C25" s="62"/>
      <c r="E25" s="63">
        <v>0</v>
      </c>
      <c r="F25" s="63"/>
      <c r="H25" s="6">
        <v>0</v>
      </c>
      <c r="J25" s="6">
        <v>0</v>
      </c>
      <c r="L25" s="6">
        <v>1000</v>
      </c>
      <c r="N25" s="6">
        <v>74567646</v>
      </c>
      <c r="P25" s="6">
        <v>0</v>
      </c>
      <c r="R25" s="6">
        <v>0</v>
      </c>
      <c r="T25" s="6">
        <v>1000</v>
      </c>
      <c r="V25" s="6">
        <v>93300</v>
      </c>
      <c r="X25" s="6">
        <v>74567646</v>
      </c>
      <c r="Z25" s="6">
        <v>92578791</v>
      </c>
      <c r="AB25" s="23">
        <v>1.9942543469309381E-5</v>
      </c>
    </row>
    <row r="26" spans="1:28" ht="21.75" customHeight="1">
      <c r="A26" s="64" t="s">
        <v>35</v>
      </c>
      <c r="B26" s="64"/>
      <c r="C26" s="64"/>
      <c r="D26" s="7"/>
      <c r="E26" s="63">
        <v>0</v>
      </c>
      <c r="F26" s="65"/>
      <c r="H26" s="8">
        <v>0</v>
      </c>
      <c r="J26" s="8">
        <v>0</v>
      </c>
      <c r="L26" s="8">
        <v>30000000</v>
      </c>
      <c r="N26" s="8">
        <v>37466405560</v>
      </c>
      <c r="P26" s="8">
        <v>-30000000</v>
      </c>
      <c r="R26" s="8">
        <v>36482850367</v>
      </c>
      <c r="T26" s="8">
        <v>0</v>
      </c>
      <c r="V26" s="8">
        <v>0</v>
      </c>
      <c r="X26" s="8">
        <v>0</v>
      </c>
      <c r="Z26" s="8">
        <v>0</v>
      </c>
      <c r="AB26" s="29">
        <v>0</v>
      </c>
    </row>
    <row r="27" spans="1:28" ht="21.75" customHeight="1" thickBot="1">
      <c r="A27" s="66" t="s">
        <v>36</v>
      </c>
      <c r="B27" s="66"/>
      <c r="C27" s="66"/>
      <c r="D27" s="66"/>
      <c r="F27" s="9"/>
      <c r="H27" s="9">
        <f>SUM(H9:H26)</f>
        <v>3754164674265</v>
      </c>
      <c r="J27" s="9">
        <f>SUM(J9:J26)</f>
        <v>4965439314212.7734</v>
      </c>
      <c r="L27" s="9"/>
      <c r="N27" s="9">
        <f>SUM(N9:N26)</f>
        <v>222856309316</v>
      </c>
      <c r="P27" s="9"/>
      <c r="R27" s="9">
        <f>SUM(R9:R26)</f>
        <v>602492893253</v>
      </c>
      <c r="T27" s="9"/>
      <c r="V27" s="9"/>
      <c r="X27" s="9">
        <f>SUM(X9:X26)</f>
        <v>3447090898726</v>
      </c>
      <c r="Z27" s="9">
        <f>SUM(Z9:Z26)</f>
        <v>4628392435294.6621</v>
      </c>
      <c r="AB27" s="30">
        <f>SUM(AB9:AB26)</f>
        <v>0.9970093186233816</v>
      </c>
    </row>
    <row r="28" spans="1:28" ht="13.5" thickTop="1"/>
    <row r="29" spans="1:28">
      <c r="R29" s="17"/>
    </row>
    <row r="31" spans="1:28">
      <c r="T31" s="17"/>
      <c r="Z31" s="17"/>
      <c r="AB31" s="31">
        <v>4642276003684</v>
      </c>
    </row>
    <row r="33" spans="14:26">
      <c r="N33" s="17"/>
    </row>
    <row r="34" spans="14:26">
      <c r="Z34" s="17"/>
    </row>
  </sheetData>
  <mergeCells count="50">
    <mergeCell ref="A26:C26"/>
    <mergeCell ref="E26:F26"/>
    <mergeCell ref="A27:D27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L15"/>
  <sheetViews>
    <sheetView rightToLeft="1" view="pageBreakPreview" topLeftCell="B1" zoomScaleNormal="85" zoomScaleSheetLayoutView="100" workbookViewId="0">
      <selection activeCell="L15" sqref="L15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6.5703125" customWidth="1"/>
    <col min="7" max="7" width="1.28515625" customWidth="1"/>
    <col min="8" max="8" width="17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1.75" customHeight="1">
      <c r="A2" s="56" t="s">
        <v>78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4.45" customHeight="1"/>
    <row r="5" spans="1:12" ht="14.45" customHeight="1">
      <c r="A5" s="20" t="s">
        <v>82</v>
      </c>
      <c r="B5" s="68" t="s">
        <v>37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4.45" customHeight="1">
      <c r="D6" s="2" t="s">
        <v>6</v>
      </c>
      <c r="F6" s="58" t="s">
        <v>7</v>
      </c>
      <c r="G6" s="58"/>
      <c r="H6" s="58"/>
      <c r="J6" s="2" t="s">
        <v>8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58" t="s">
        <v>38</v>
      </c>
      <c r="B8" s="58"/>
      <c r="D8" s="2" t="s">
        <v>39</v>
      </c>
      <c r="F8" s="2" t="s">
        <v>40</v>
      </c>
      <c r="H8" s="2" t="s">
        <v>41</v>
      </c>
      <c r="J8" s="2" t="s">
        <v>39</v>
      </c>
      <c r="L8" s="2" t="s">
        <v>17</v>
      </c>
    </row>
    <row r="9" spans="1:12" ht="21.75" customHeight="1">
      <c r="A9" s="67" t="s">
        <v>80</v>
      </c>
      <c r="B9" s="67"/>
      <c r="D9" s="12">
        <v>4975855255</v>
      </c>
      <c r="E9" s="13"/>
      <c r="F9" s="12">
        <v>523149096041</v>
      </c>
      <c r="G9" s="13"/>
      <c r="H9" s="12">
        <v>519890347155</v>
      </c>
      <c r="I9" s="13"/>
      <c r="J9" s="12">
        <f>D9+F9-H9</f>
        <v>8234604141</v>
      </c>
      <c r="K9" s="13"/>
      <c r="L9" s="24">
        <f>J10/L15</f>
        <v>1.7738290731669582E-3</v>
      </c>
    </row>
    <row r="10" spans="1:12" ht="21.75" customHeight="1">
      <c r="A10" s="66" t="s">
        <v>36</v>
      </c>
      <c r="B10" s="66"/>
      <c r="D10" s="16">
        <f>SUM(D9:D9)</f>
        <v>4975855255</v>
      </c>
      <c r="E10" s="13"/>
      <c r="F10" s="16">
        <f>SUM(F9:F9)</f>
        <v>523149096041</v>
      </c>
      <c r="G10" s="13"/>
      <c r="H10" s="16">
        <f>SUM(H9:H9)</f>
        <v>519890347155</v>
      </c>
      <c r="I10" s="13"/>
      <c r="J10" s="16">
        <f>SUM(J9:J9)</f>
        <v>8234604141</v>
      </c>
      <c r="K10" s="13"/>
      <c r="L10" s="27">
        <f>SUM(L9)</f>
        <v>1.7738290731669582E-3</v>
      </c>
    </row>
    <row r="14" spans="1:12">
      <c r="D14" s="17"/>
      <c r="E14" s="17"/>
      <c r="F14" s="17"/>
      <c r="G14" s="17"/>
      <c r="H14" s="17"/>
      <c r="I14" s="17"/>
      <c r="J14" s="17"/>
      <c r="K14" s="17"/>
      <c r="L14" s="17"/>
    </row>
    <row r="15" spans="1:12">
      <c r="L15" s="31">
        <v>4642276003684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J14"/>
  <sheetViews>
    <sheetView rightToLeft="1" view="pageBreakPreview" zoomScaleNormal="100" zoomScaleSheetLayoutView="100" workbookViewId="0">
      <selection activeCell="F11" sqref="F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/>
    <row r="5" spans="1:10" ht="29.1" customHeight="1">
      <c r="A5" s="1" t="s">
        <v>42</v>
      </c>
      <c r="B5" s="57" t="s">
        <v>43</v>
      </c>
      <c r="C5" s="57"/>
      <c r="D5" s="57"/>
      <c r="E5" s="57"/>
      <c r="F5" s="57"/>
      <c r="G5" s="57"/>
      <c r="H5" s="57"/>
      <c r="I5" s="57"/>
      <c r="J5" s="57"/>
    </row>
    <row r="6" spans="1:10" ht="14.45" customHeight="1"/>
    <row r="7" spans="1:10" ht="14.45" customHeight="1">
      <c r="A7" s="58" t="s">
        <v>44</v>
      </c>
      <c r="B7" s="58"/>
      <c r="D7" s="2" t="s">
        <v>45</v>
      </c>
      <c r="F7" s="2" t="s">
        <v>39</v>
      </c>
      <c r="H7" s="2" t="s">
        <v>46</v>
      </c>
      <c r="J7" s="2" t="s">
        <v>47</v>
      </c>
    </row>
    <row r="8" spans="1:10" ht="21.75" customHeight="1">
      <c r="A8" s="67" t="s">
        <v>48</v>
      </c>
      <c r="B8" s="67"/>
      <c r="D8" s="32" t="s">
        <v>49</v>
      </c>
      <c r="F8" s="12">
        <f>'درآمد سرمایه گذاری در سهام'!J29</f>
        <v>77151101009</v>
      </c>
      <c r="G8" s="13"/>
      <c r="H8" s="24">
        <f>F8/F11</f>
        <v>0.99642244540817038</v>
      </c>
      <c r="I8" s="13"/>
      <c r="J8" s="24">
        <f>F8/J14</f>
        <v>1.6619240421675643E-2</v>
      </c>
    </row>
    <row r="9" spans="1:10" ht="21.75" customHeight="1">
      <c r="A9" s="69" t="s">
        <v>50</v>
      </c>
      <c r="B9" s="69"/>
      <c r="D9" s="33" t="s">
        <v>85</v>
      </c>
      <c r="F9" s="14">
        <f>'درآمد سپرده بانکی'!D9</f>
        <v>637060</v>
      </c>
      <c r="G9" s="13"/>
      <c r="H9" s="25">
        <f>F9/F11</f>
        <v>8.2277618176528567E-6</v>
      </c>
      <c r="I9" s="13"/>
      <c r="J9" s="25">
        <f>F9/J14</f>
        <v>1.3723009995408378E-7</v>
      </c>
    </row>
    <row r="10" spans="1:10" ht="21.75" customHeight="1">
      <c r="A10" s="70" t="s">
        <v>51</v>
      </c>
      <c r="B10" s="70"/>
      <c r="D10" s="34" t="s">
        <v>86</v>
      </c>
      <c r="F10" s="15">
        <f>'سایر درآمدها'!D10</f>
        <v>276366210</v>
      </c>
      <c r="G10" s="13"/>
      <c r="H10" s="26">
        <f>F10/F11</f>
        <v>3.5693268300119787E-3</v>
      </c>
      <c r="I10" s="13"/>
      <c r="J10" s="26">
        <f>F10/J14</f>
        <v>5.953248143382305E-5</v>
      </c>
    </row>
    <row r="11" spans="1:10" ht="21.75" customHeight="1">
      <c r="A11" s="66" t="s">
        <v>36</v>
      </c>
      <c r="B11" s="66"/>
      <c r="D11" s="9"/>
      <c r="F11" s="16">
        <f>SUM(F8:F10)</f>
        <v>77428104279</v>
      </c>
      <c r="G11" s="13"/>
      <c r="H11" s="28">
        <f>SUM(H8:H10)</f>
        <v>1</v>
      </c>
      <c r="I11" s="13"/>
      <c r="J11" s="27">
        <f>SUM(J8:J10)</f>
        <v>1.6678910133209421E-2</v>
      </c>
    </row>
    <row r="12" spans="1:10">
      <c r="J12" s="13"/>
    </row>
    <row r="14" spans="1:10">
      <c r="J14" s="31">
        <v>4642276003684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Z55"/>
  <sheetViews>
    <sheetView rightToLeft="1" view="pageBreakPreview" topLeftCell="A4" zoomScale="85" zoomScaleNormal="85" zoomScaleSheetLayoutView="85" workbookViewId="0">
      <selection activeCell="B34" sqref="B34"/>
    </sheetView>
  </sheetViews>
  <sheetFormatPr defaultRowHeight="12.75"/>
  <cols>
    <col min="1" max="1" width="6.5703125" bestFit="1" customWidth="1"/>
    <col min="2" max="2" width="21.28515625" customWidth="1"/>
    <col min="3" max="3" width="1.28515625" customWidth="1"/>
    <col min="4" max="4" width="14.7109375" bestFit="1" customWidth="1"/>
    <col min="5" max="5" width="1.28515625" customWidth="1"/>
    <col min="6" max="6" width="16.5703125" bestFit="1" customWidth="1"/>
    <col min="7" max="7" width="1.28515625" customWidth="1"/>
    <col min="8" max="8" width="15.7109375" bestFit="1" customWidth="1"/>
    <col min="9" max="9" width="1.28515625" customWidth="1"/>
    <col min="10" max="10" width="16.42578125" bestFit="1" customWidth="1"/>
    <col min="11" max="11" width="1.28515625" customWidth="1"/>
    <col min="12" max="12" width="18" bestFit="1" customWidth="1"/>
    <col min="13" max="13" width="1.28515625" customWidth="1"/>
    <col min="14" max="14" width="14.7109375" bestFit="1" customWidth="1"/>
    <col min="15" max="16" width="1.28515625" customWidth="1"/>
    <col min="17" max="17" width="18.42578125" bestFit="1" customWidth="1"/>
    <col min="18" max="18" width="1.28515625" customWidth="1"/>
    <col min="19" max="19" width="16.5703125" bestFit="1" customWidth="1"/>
    <col min="20" max="20" width="1.28515625" customWidth="1"/>
    <col min="21" max="21" width="19.140625" bestFit="1" customWidth="1"/>
    <col min="22" max="22" width="1.28515625" customWidth="1"/>
    <col min="23" max="23" width="23" bestFit="1" customWidth="1"/>
    <col min="24" max="24" width="0.28515625" customWidth="1"/>
    <col min="26" max="26" width="12.42578125" style="35" bestFit="1" customWidth="1"/>
    <col min="28" max="28" width="10.85546875" bestFit="1" customWidth="1"/>
  </cols>
  <sheetData>
    <row r="1" spans="1:2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ht="14.45" customHeight="1"/>
    <row r="5" spans="1:23" ht="14.45" customHeight="1">
      <c r="A5" s="1" t="s">
        <v>52</v>
      </c>
      <c r="B5" s="57" t="s">
        <v>53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ht="14.45" customHeight="1">
      <c r="D6" s="58" t="s">
        <v>54</v>
      </c>
      <c r="E6" s="58"/>
      <c r="F6" s="58"/>
      <c r="G6" s="58"/>
      <c r="H6" s="58"/>
      <c r="I6" s="58"/>
      <c r="J6" s="58"/>
      <c r="K6" s="58"/>
      <c r="L6" s="58"/>
      <c r="N6" s="58" t="s">
        <v>55</v>
      </c>
      <c r="O6" s="58"/>
      <c r="P6" s="58"/>
      <c r="Q6" s="58"/>
      <c r="R6" s="58"/>
      <c r="S6" s="58"/>
      <c r="T6" s="58"/>
      <c r="U6" s="58"/>
      <c r="V6" s="58"/>
      <c r="W6" s="58"/>
    </row>
    <row r="7" spans="1:23" ht="14.45" customHeight="1">
      <c r="D7" s="3"/>
      <c r="E7" s="3"/>
      <c r="F7" s="3"/>
      <c r="G7" s="3"/>
      <c r="H7" s="3"/>
      <c r="I7" s="3"/>
      <c r="J7" s="59" t="s">
        <v>36</v>
      </c>
      <c r="K7" s="59"/>
      <c r="L7" s="59"/>
      <c r="N7" s="3"/>
      <c r="O7" s="3"/>
      <c r="P7" s="3"/>
      <c r="Q7" s="3"/>
      <c r="R7" s="3"/>
      <c r="S7" s="3"/>
      <c r="T7" s="3"/>
      <c r="U7" s="59" t="s">
        <v>36</v>
      </c>
      <c r="V7" s="59"/>
      <c r="W7" s="59"/>
    </row>
    <row r="8" spans="1:23" ht="19.5" customHeight="1">
      <c r="A8" s="58" t="s">
        <v>56</v>
      </c>
      <c r="B8" s="58"/>
      <c r="D8" s="2" t="s">
        <v>57</v>
      </c>
      <c r="F8" s="2" t="s">
        <v>58</v>
      </c>
      <c r="H8" s="2" t="s">
        <v>59</v>
      </c>
      <c r="J8" s="4" t="s">
        <v>39</v>
      </c>
      <c r="K8" s="3"/>
      <c r="L8" s="4" t="s">
        <v>46</v>
      </c>
      <c r="N8" s="2" t="s">
        <v>57</v>
      </c>
      <c r="P8" s="58" t="s">
        <v>58</v>
      </c>
      <c r="Q8" s="58"/>
      <c r="S8" s="2" t="s">
        <v>59</v>
      </c>
      <c r="U8" s="4" t="s">
        <v>39</v>
      </c>
      <c r="V8" s="3"/>
      <c r="W8" s="4" t="s">
        <v>46</v>
      </c>
    </row>
    <row r="9" spans="1:23" ht="21.75" customHeight="1">
      <c r="A9" s="67" t="s">
        <v>26</v>
      </c>
      <c r="B9" s="67"/>
      <c r="C9" s="13"/>
      <c r="D9" s="41">
        <v>0</v>
      </c>
      <c r="E9" s="13"/>
      <c r="F9" s="41">
        <v>0</v>
      </c>
      <c r="G9" s="13"/>
      <c r="H9" s="41">
        <v>2029844607</v>
      </c>
      <c r="I9" s="13"/>
      <c r="J9" s="41">
        <f>D9+F9+H9</f>
        <v>2029844607</v>
      </c>
      <c r="K9" s="13"/>
      <c r="L9" s="24">
        <v>2.6215863424548999E-2</v>
      </c>
      <c r="M9" s="13"/>
      <c r="N9" s="41">
        <v>0</v>
      </c>
      <c r="O9" s="13"/>
      <c r="P9" s="71">
        <v>0</v>
      </c>
      <c r="Q9" s="71"/>
      <c r="R9" s="13"/>
      <c r="S9" s="41">
        <v>10042157238</v>
      </c>
      <c r="T9" s="13"/>
      <c r="U9" s="41">
        <f>N9+P9+S9</f>
        <v>10042157238</v>
      </c>
      <c r="V9" s="13"/>
      <c r="W9" s="24">
        <v>7.7080493692461101E-3</v>
      </c>
    </row>
    <row r="10" spans="1:23" ht="21.75" customHeight="1">
      <c r="A10" s="69" t="s">
        <v>23</v>
      </c>
      <c r="B10" s="69"/>
      <c r="C10" s="13"/>
      <c r="D10" s="14">
        <v>0</v>
      </c>
      <c r="E10" s="13"/>
      <c r="F10" s="14">
        <v>3740357873</v>
      </c>
      <c r="G10" s="13"/>
      <c r="H10" s="14">
        <v>7845339177</v>
      </c>
      <c r="I10" s="13"/>
      <c r="J10" s="39">
        <f t="shared" ref="J10:J28" si="0">D10+F10+H10</f>
        <v>11585697050</v>
      </c>
      <c r="K10" s="13"/>
      <c r="L10" s="25">
        <v>0.14963167648083908</v>
      </c>
      <c r="M10" s="13"/>
      <c r="N10" s="14">
        <v>0</v>
      </c>
      <c r="O10" s="13"/>
      <c r="P10" s="72">
        <v>2206580810</v>
      </c>
      <c r="Q10" s="72"/>
      <c r="R10" s="13"/>
      <c r="S10" s="14">
        <v>7845339177</v>
      </c>
      <c r="T10" s="13"/>
      <c r="U10" s="39">
        <f t="shared" ref="U10:U28" si="1">N10+P10+S10</f>
        <v>10051919987</v>
      </c>
      <c r="V10" s="13"/>
      <c r="W10" s="25">
        <v>7.7155429534918147E-3</v>
      </c>
    </row>
    <row r="11" spans="1:23" ht="21.75" customHeight="1">
      <c r="A11" s="69" t="s">
        <v>27</v>
      </c>
      <c r="B11" s="69"/>
      <c r="C11" s="13"/>
      <c r="D11" s="14">
        <v>0</v>
      </c>
      <c r="E11" s="13"/>
      <c r="F11" s="14">
        <v>166665662</v>
      </c>
      <c r="G11" s="13"/>
      <c r="H11" s="14">
        <v>913951978</v>
      </c>
      <c r="I11" s="13"/>
      <c r="J11" s="39">
        <f t="shared" si="0"/>
        <v>1080617640</v>
      </c>
      <c r="K11" s="13"/>
      <c r="L11" s="25">
        <v>1.3956400586874298E-2</v>
      </c>
      <c r="M11" s="13"/>
      <c r="N11" s="14">
        <v>0</v>
      </c>
      <c r="O11" s="13"/>
      <c r="P11" s="72">
        <v>1410289780</v>
      </c>
      <c r="Q11" s="72"/>
      <c r="R11" s="13"/>
      <c r="S11" s="14">
        <v>5302705460</v>
      </c>
      <c r="T11" s="13"/>
      <c r="U11" s="39">
        <f t="shared" si="1"/>
        <v>6712995240</v>
      </c>
      <c r="V11" s="13"/>
      <c r="W11" s="25">
        <v>5.1526875649419244E-3</v>
      </c>
    </row>
    <row r="12" spans="1:23" ht="21.75" customHeight="1">
      <c r="A12" s="69" t="s">
        <v>20</v>
      </c>
      <c r="B12" s="69"/>
      <c r="C12" s="13"/>
      <c r="D12" s="14">
        <v>0</v>
      </c>
      <c r="E12" s="13"/>
      <c r="F12" s="14">
        <v>0</v>
      </c>
      <c r="G12" s="13"/>
      <c r="H12" s="14">
        <v>8913340876</v>
      </c>
      <c r="I12" s="13"/>
      <c r="J12" s="39">
        <f t="shared" si="0"/>
        <v>8913340876</v>
      </c>
      <c r="K12" s="13"/>
      <c r="L12" s="25">
        <v>0.11511764312196225</v>
      </c>
      <c r="M12" s="13"/>
      <c r="N12" s="14">
        <v>0</v>
      </c>
      <c r="O12" s="13"/>
      <c r="P12" s="72">
        <v>0</v>
      </c>
      <c r="Q12" s="72"/>
      <c r="R12" s="13"/>
      <c r="S12" s="14">
        <v>16895580115</v>
      </c>
      <c r="T12" s="13"/>
      <c r="U12" s="39">
        <f t="shared" si="1"/>
        <v>16895580115</v>
      </c>
      <c r="V12" s="13"/>
      <c r="W12" s="25">
        <v>1.2968524846003101E-2</v>
      </c>
    </row>
    <row r="13" spans="1:23" ht="21.75" customHeight="1">
      <c r="A13" s="69" t="s">
        <v>29</v>
      </c>
      <c r="B13" s="69"/>
      <c r="C13" s="13"/>
      <c r="D13" s="14">
        <v>0</v>
      </c>
      <c r="E13" s="13"/>
      <c r="F13" s="14">
        <v>0</v>
      </c>
      <c r="G13" s="13"/>
      <c r="H13" s="14">
        <v>-12704010</v>
      </c>
      <c r="I13" s="13"/>
      <c r="J13" s="39">
        <f t="shared" si="0"/>
        <v>-12704010</v>
      </c>
      <c r="K13" s="13"/>
      <c r="L13" s="25">
        <v>1.6407491980202819E-4</v>
      </c>
      <c r="M13" s="13"/>
      <c r="N13" s="14">
        <v>0</v>
      </c>
      <c r="O13" s="13"/>
      <c r="P13" s="72">
        <v>0</v>
      </c>
      <c r="Q13" s="72"/>
      <c r="R13" s="13"/>
      <c r="S13" s="14">
        <v>-12704010</v>
      </c>
      <c r="T13" s="13"/>
      <c r="U13" s="39">
        <f t="shared" si="1"/>
        <v>-12704010</v>
      </c>
      <c r="V13" s="13"/>
      <c r="W13" s="25">
        <v>9.7512052387360035E-6</v>
      </c>
    </row>
    <row r="14" spans="1:23" ht="21.75" customHeight="1">
      <c r="A14" s="69" t="s">
        <v>35</v>
      </c>
      <c r="B14" s="69"/>
      <c r="C14" s="13"/>
      <c r="D14" s="14">
        <v>0</v>
      </c>
      <c r="E14" s="13"/>
      <c r="F14" s="14">
        <v>0</v>
      </c>
      <c r="G14" s="13"/>
      <c r="H14" s="14">
        <v>-983555193</v>
      </c>
      <c r="I14" s="13"/>
      <c r="J14" s="39">
        <f t="shared" si="0"/>
        <v>-983555193</v>
      </c>
      <c r="K14" s="13"/>
      <c r="L14" s="25">
        <v>1.2702818984898733E-2</v>
      </c>
      <c r="M14" s="13"/>
      <c r="N14" s="14">
        <v>0</v>
      </c>
      <c r="O14" s="13"/>
      <c r="P14" s="72">
        <v>0</v>
      </c>
      <c r="Q14" s="72"/>
      <c r="R14" s="13"/>
      <c r="S14" s="14">
        <v>1038060783</v>
      </c>
      <c r="T14" s="13"/>
      <c r="U14" s="39">
        <f t="shared" si="1"/>
        <v>1038060783</v>
      </c>
      <c r="V14" s="13"/>
      <c r="W14" s="25">
        <v>7.9678335779930886E-4</v>
      </c>
    </row>
    <row r="15" spans="1:23" ht="21.75" customHeight="1">
      <c r="A15" s="69" t="s">
        <v>18</v>
      </c>
      <c r="B15" s="69"/>
      <c r="C15" s="13"/>
      <c r="D15" s="14">
        <v>0</v>
      </c>
      <c r="E15" s="13"/>
      <c r="F15" s="14">
        <v>-11141077988</v>
      </c>
      <c r="G15" s="13"/>
      <c r="H15" s="14">
        <v>40786789981</v>
      </c>
      <c r="I15" s="13"/>
      <c r="J15" s="39">
        <f t="shared" si="0"/>
        <v>29645711993</v>
      </c>
      <c r="K15" s="13"/>
      <c r="L15" s="25">
        <v>0.38288050920343264</v>
      </c>
      <c r="M15" s="13"/>
      <c r="N15" s="14">
        <v>0</v>
      </c>
      <c r="O15" s="13"/>
      <c r="P15" s="72">
        <v>1083407376949</v>
      </c>
      <c r="Q15" s="72"/>
      <c r="R15" s="13"/>
      <c r="S15" s="14">
        <v>72161649343</v>
      </c>
      <c r="T15" s="13"/>
      <c r="U15" s="39">
        <f t="shared" si="1"/>
        <v>1155569026292</v>
      </c>
      <c r="V15" s="13"/>
      <c r="W15" s="25">
        <v>0.88697905172458247</v>
      </c>
    </row>
    <row r="16" spans="1:23" ht="21.75" customHeight="1">
      <c r="A16" s="69" t="s">
        <v>28</v>
      </c>
      <c r="B16" s="69"/>
      <c r="C16" s="13"/>
      <c r="D16" s="14">
        <v>0</v>
      </c>
      <c r="E16" s="13"/>
      <c r="F16" s="14">
        <v>0</v>
      </c>
      <c r="G16" s="13"/>
      <c r="H16" s="14">
        <v>1712524328</v>
      </c>
      <c r="I16" s="13"/>
      <c r="J16" s="39">
        <f t="shared" si="0"/>
        <v>1712524328</v>
      </c>
      <c r="K16" s="13"/>
      <c r="L16" s="25">
        <v>2.2117606312937584E-2</v>
      </c>
      <c r="M16" s="13"/>
      <c r="N16" s="14">
        <v>0</v>
      </c>
      <c r="O16" s="13"/>
      <c r="P16" s="72">
        <v>0</v>
      </c>
      <c r="Q16" s="72"/>
      <c r="R16" s="13"/>
      <c r="S16" s="14">
        <v>2205298901</v>
      </c>
      <c r="T16" s="13"/>
      <c r="U16" s="39">
        <f t="shared" si="1"/>
        <v>2205298901</v>
      </c>
      <c r="V16" s="13"/>
      <c r="W16" s="25">
        <v>1.6927192434837467E-3</v>
      </c>
    </row>
    <row r="17" spans="1:23" ht="21.75" customHeight="1">
      <c r="A17" s="69" t="s">
        <v>22</v>
      </c>
      <c r="B17" s="69"/>
      <c r="C17" s="13"/>
      <c r="D17" s="14">
        <v>0</v>
      </c>
      <c r="E17" s="13"/>
      <c r="F17" s="14">
        <v>0</v>
      </c>
      <c r="G17" s="13"/>
      <c r="H17" s="14">
        <v>14866648177</v>
      </c>
      <c r="I17" s="13"/>
      <c r="J17" s="39">
        <f t="shared" si="0"/>
        <v>14866648177</v>
      </c>
      <c r="K17" s="13"/>
      <c r="L17" s="25">
        <v>0.19200583968103327</v>
      </c>
      <c r="M17" s="13"/>
      <c r="N17" s="14">
        <v>0</v>
      </c>
      <c r="O17" s="13"/>
      <c r="P17" s="72">
        <v>0</v>
      </c>
      <c r="Q17" s="72"/>
      <c r="R17" s="13"/>
      <c r="S17" s="14">
        <v>15807704827</v>
      </c>
      <c r="T17" s="13"/>
      <c r="U17" s="39">
        <f t="shared" si="1"/>
        <v>15807704827</v>
      </c>
      <c r="V17" s="13"/>
      <c r="W17" s="25">
        <v>1.2133505414545078E-2</v>
      </c>
    </row>
    <row r="18" spans="1:23" ht="21.75" customHeight="1">
      <c r="A18" s="69" t="s">
        <v>25</v>
      </c>
      <c r="B18" s="69"/>
      <c r="C18" s="13"/>
      <c r="D18" s="14">
        <v>0</v>
      </c>
      <c r="E18" s="13"/>
      <c r="F18" s="14">
        <v>0</v>
      </c>
      <c r="G18" s="13"/>
      <c r="H18" s="14">
        <v>7473038273</v>
      </c>
      <c r="I18" s="13"/>
      <c r="J18" s="39">
        <f t="shared" si="0"/>
        <v>7473038273</v>
      </c>
      <c r="K18" s="13"/>
      <c r="L18" s="25">
        <v>9.651583675705247E-2</v>
      </c>
      <c r="M18" s="13"/>
      <c r="N18" s="14">
        <v>0</v>
      </c>
      <c r="O18" s="13"/>
      <c r="P18" s="72">
        <v>0</v>
      </c>
      <c r="Q18" s="72"/>
      <c r="R18" s="13"/>
      <c r="S18" s="14">
        <v>9477935516</v>
      </c>
      <c r="T18" s="13"/>
      <c r="U18" s="39">
        <f t="shared" si="1"/>
        <v>9477935516</v>
      </c>
      <c r="V18" s="13"/>
      <c r="W18" s="25">
        <v>7.2749702224747326E-3</v>
      </c>
    </row>
    <row r="19" spans="1:23" ht="21.75" customHeight="1">
      <c r="A19" s="69" t="s">
        <v>24</v>
      </c>
      <c r="B19" s="69"/>
      <c r="C19" s="13"/>
      <c r="D19" s="14">
        <v>0</v>
      </c>
      <c r="E19" s="13"/>
      <c r="F19" s="14">
        <v>-9199270750</v>
      </c>
      <c r="G19" s="13"/>
      <c r="H19" s="14">
        <v>6998814789</v>
      </c>
      <c r="I19" s="13"/>
      <c r="J19" s="39">
        <f t="shared" si="0"/>
        <v>-2200455961</v>
      </c>
      <c r="K19" s="13"/>
      <c r="L19" s="25">
        <v>2.8419344390390896E-2</v>
      </c>
      <c r="M19" s="13"/>
      <c r="N19" s="14">
        <v>0</v>
      </c>
      <c r="O19" s="13"/>
      <c r="P19" s="72">
        <v>699009216</v>
      </c>
      <c r="Q19" s="72"/>
      <c r="R19" s="13"/>
      <c r="S19" s="14">
        <v>9312037257</v>
      </c>
      <c r="T19" s="13"/>
      <c r="U19" s="39">
        <f t="shared" si="1"/>
        <v>10011046473</v>
      </c>
      <c r="V19" s="13"/>
      <c r="W19" s="25">
        <v>7.6841697080486547E-3</v>
      </c>
    </row>
    <row r="20" spans="1:23" ht="21.75" customHeight="1">
      <c r="A20" s="69" t="s">
        <v>32</v>
      </c>
      <c r="B20" s="69"/>
      <c r="C20" s="13"/>
      <c r="D20" s="14">
        <v>0</v>
      </c>
      <c r="E20" s="13"/>
      <c r="F20" s="14">
        <v>142761271</v>
      </c>
      <c r="G20" s="13"/>
      <c r="H20" s="14">
        <v>0</v>
      </c>
      <c r="I20" s="13"/>
      <c r="J20" s="39">
        <f t="shared" si="0"/>
        <v>142761271</v>
      </c>
      <c r="K20" s="13"/>
      <c r="L20" s="25">
        <v>1.843791376908599E-3</v>
      </c>
      <c r="M20" s="13"/>
      <c r="N20" s="14">
        <v>0</v>
      </c>
      <c r="O20" s="13"/>
      <c r="P20" s="72">
        <v>142761271</v>
      </c>
      <c r="Q20" s="72"/>
      <c r="R20" s="13"/>
      <c r="S20" s="14">
        <v>553449139</v>
      </c>
      <c r="T20" s="13"/>
      <c r="U20" s="39">
        <f t="shared" si="1"/>
        <v>696210410</v>
      </c>
      <c r="V20" s="13"/>
      <c r="W20" s="25">
        <v>5.3438958228579328E-4</v>
      </c>
    </row>
    <row r="21" spans="1:23" ht="21.75" customHeight="1">
      <c r="A21" s="69" t="s">
        <v>60</v>
      </c>
      <c r="B21" s="69"/>
      <c r="C21" s="13"/>
      <c r="D21" s="14">
        <v>0</v>
      </c>
      <c r="E21" s="13"/>
      <c r="F21" s="14">
        <v>0</v>
      </c>
      <c r="G21" s="13"/>
      <c r="H21" s="14">
        <v>0</v>
      </c>
      <c r="I21" s="13"/>
      <c r="J21" s="39">
        <f t="shared" si="0"/>
        <v>0</v>
      </c>
      <c r="K21" s="13"/>
      <c r="L21" s="25">
        <v>0</v>
      </c>
      <c r="M21" s="13"/>
      <c r="N21" s="14">
        <v>0</v>
      </c>
      <c r="O21" s="13"/>
      <c r="P21" s="72">
        <v>0</v>
      </c>
      <c r="Q21" s="72"/>
      <c r="R21" s="13"/>
      <c r="S21" s="14">
        <v>7143814172</v>
      </c>
      <c r="T21" s="13"/>
      <c r="U21" s="39">
        <f t="shared" si="1"/>
        <v>7143814172</v>
      </c>
      <c r="V21" s="13"/>
      <c r="W21" s="25">
        <v>5.4833708552309785E-3</v>
      </c>
    </row>
    <row r="22" spans="1:23" ht="21.75" customHeight="1">
      <c r="A22" s="69" t="s">
        <v>19</v>
      </c>
      <c r="B22" s="69"/>
      <c r="C22" s="13"/>
      <c r="D22" s="14">
        <v>0</v>
      </c>
      <c r="E22" s="13"/>
      <c r="F22" s="14">
        <v>1302363229</v>
      </c>
      <c r="G22" s="13"/>
      <c r="H22" s="14">
        <v>0</v>
      </c>
      <c r="I22" s="13"/>
      <c r="J22" s="39">
        <f t="shared" si="0"/>
        <v>1302363229</v>
      </c>
      <c r="K22" s="13"/>
      <c r="L22" s="25">
        <v>1.6820290786238791E-2</v>
      </c>
      <c r="M22" s="13"/>
      <c r="N22" s="14">
        <v>0</v>
      </c>
      <c r="O22" s="13"/>
      <c r="P22" s="72">
        <v>7849989371</v>
      </c>
      <c r="Q22" s="72"/>
      <c r="R22" s="13"/>
      <c r="S22" s="14">
        <v>5716995268</v>
      </c>
      <c r="T22" s="13"/>
      <c r="U22" s="39">
        <f t="shared" si="1"/>
        <v>13566984639</v>
      </c>
      <c r="V22" s="13"/>
      <c r="W22" s="25">
        <v>1.041359788646795E-2</v>
      </c>
    </row>
    <row r="23" spans="1:23" ht="21.75" customHeight="1">
      <c r="A23" s="69" t="s">
        <v>61</v>
      </c>
      <c r="B23" s="69"/>
      <c r="C23" s="13"/>
      <c r="D23" s="14">
        <v>0</v>
      </c>
      <c r="E23" s="13"/>
      <c r="F23" s="14">
        <v>0</v>
      </c>
      <c r="G23" s="13"/>
      <c r="H23" s="14">
        <v>0</v>
      </c>
      <c r="I23" s="13"/>
      <c r="J23" s="39">
        <f t="shared" si="0"/>
        <v>0</v>
      </c>
      <c r="K23" s="13"/>
      <c r="L23" s="25">
        <v>0</v>
      </c>
      <c r="M23" s="13"/>
      <c r="N23" s="14">
        <v>0</v>
      </c>
      <c r="O23" s="13"/>
      <c r="P23" s="72">
        <v>0</v>
      </c>
      <c r="Q23" s="72"/>
      <c r="R23" s="13"/>
      <c r="S23" s="14">
        <v>19488594190</v>
      </c>
      <c r="T23" s="13"/>
      <c r="U23" s="39">
        <f t="shared" si="1"/>
        <v>19488594190</v>
      </c>
      <c r="V23" s="13"/>
      <c r="W23" s="25">
        <v>1.4958842268002627E-2</v>
      </c>
    </row>
    <row r="24" spans="1:23" ht="21.75" customHeight="1">
      <c r="A24" s="69" t="s">
        <v>21</v>
      </c>
      <c r="B24" s="69"/>
      <c r="C24" s="13"/>
      <c r="D24" s="14">
        <v>0</v>
      </c>
      <c r="E24" s="13"/>
      <c r="F24" s="14">
        <v>-130077753</v>
      </c>
      <c r="G24" s="13"/>
      <c r="H24" s="14">
        <v>0</v>
      </c>
      <c r="I24" s="13"/>
      <c r="J24" s="39">
        <f t="shared" si="0"/>
        <v>-130077753</v>
      </c>
      <c r="K24" s="13"/>
      <c r="L24" s="25">
        <v>1.6799811155299019E-3</v>
      </c>
      <c r="M24" s="13"/>
      <c r="N24" s="14">
        <v>0</v>
      </c>
      <c r="O24" s="13"/>
      <c r="P24" s="72">
        <v>11625464100</v>
      </c>
      <c r="Q24" s="72"/>
      <c r="R24" s="13"/>
      <c r="S24" s="14">
        <v>2651170130</v>
      </c>
      <c r="T24" s="13"/>
      <c r="U24" s="39">
        <f t="shared" si="1"/>
        <v>14276634230</v>
      </c>
      <c r="V24" s="13"/>
      <c r="W24" s="25">
        <v>1.0958302968518897E-2</v>
      </c>
    </row>
    <row r="25" spans="1:23" ht="21.75" customHeight="1">
      <c r="A25" s="69" t="s">
        <v>31</v>
      </c>
      <c r="B25" s="69"/>
      <c r="C25" s="13"/>
      <c r="D25" s="14">
        <v>0</v>
      </c>
      <c r="E25" s="13"/>
      <c r="F25" s="14">
        <v>-380439977</v>
      </c>
      <c r="G25" s="13"/>
      <c r="H25" s="14">
        <v>0</v>
      </c>
      <c r="I25" s="13"/>
      <c r="J25" s="39">
        <f t="shared" si="0"/>
        <v>-380439977</v>
      </c>
      <c r="K25" s="13"/>
      <c r="L25" s="25">
        <v>4.9134610816396118E-3</v>
      </c>
      <c r="M25" s="13"/>
      <c r="N25" s="14">
        <v>0</v>
      </c>
      <c r="O25" s="13"/>
      <c r="P25" s="72">
        <v>-380439977</v>
      </c>
      <c r="Q25" s="72"/>
      <c r="R25" s="13"/>
      <c r="S25" s="14">
        <v>0</v>
      </c>
      <c r="T25" s="13"/>
      <c r="U25" s="39">
        <f t="shared" si="1"/>
        <v>-380439977</v>
      </c>
      <c r="V25" s="13"/>
      <c r="W25" s="25">
        <v>2.92013962264435E-4</v>
      </c>
    </row>
    <row r="26" spans="1:23" ht="21.75" customHeight="1">
      <c r="A26" s="69" t="s">
        <v>30</v>
      </c>
      <c r="B26" s="69"/>
      <c r="C26" s="13"/>
      <c r="D26" s="14">
        <v>0</v>
      </c>
      <c r="E26" s="13"/>
      <c r="F26" s="14">
        <v>-374109957</v>
      </c>
      <c r="G26" s="13"/>
      <c r="H26" s="14">
        <v>0</v>
      </c>
      <c r="I26" s="13"/>
      <c r="J26" s="39">
        <f t="shared" si="0"/>
        <v>-374109957</v>
      </c>
      <c r="K26" s="13"/>
      <c r="L26" s="25">
        <v>4.8317075625660885E-3</v>
      </c>
      <c r="M26" s="13"/>
      <c r="N26" s="14">
        <v>0</v>
      </c>
      <c r="O26" s="13"/>
      <c r="P26" s="72">
        <v>-374109957</v>
      </c>
      <c r="Q26" s="72"/>
      <c r="R26" s="13"/>
      <c r="S26" s="14">
        <v>0</v>
      </c>
      <c r="T26" s="13"/>
      <c r="U26" s="39">
        <f t="shared" si="1"/>
        <v>-374109957</v>
      </c>
      <c r="V26" s="13"/>
      <c r="W26" s="25">
        <v>2.8715523465124015E-4</v>
      </c>
    </row>
    <row r="27" spans="1:23" ht="21.75" customHeight="1">
      <c r="A27" s="69" t="s">
        <v>34</v>
      </c>
      <c r="B27" s="69"/>
      <c r="C27" s="13"/>
      <c r="D27" s="14">
        <v>0</v>
      </c>
      <c r="E27" s="13"/>
      <c r="F27" s="14">
        <v>18011145</v>
      </c>
      <c r="G27" s="13"/>
      <c r="H27" s="14">
        <v>0</v>
      </c>
      <c r="I27" s="13"/>
      <c r="J27" s="39">
        <f t="shared" si="0"/>
        <v>18011145</v>
      </c>
      <c r="K27" s="13"/>
      <c r="L27" s="25">
        <v>2.3261766728912374E-4</v>
      </c>
      <c r="M27" s="13"/>
      <c r="N27" s="14">
        <v>0</v>
      </c>
      <c r="O27" s="13"/>
      <c r="P27" s="72">
        <v>18011145</v>
      </c>
      <c r="Q27" s="72"/>
      <c r="R27" s="13"/>
      <c r="S27" s="14">
        <v>0</v>
      </c>
      <c r="T27" s="13"/>
      <c r="U27" s="39">
        <f t="shared" si="1"/>
        <v>18011145</v>
      </c>
      <c r="V27" s="13"/>
      <c r="W27" s="25">
        <v>1.3824797955892177E-5</v>
      </c>
    </row>
    <row r="28" spans="1:23" ht="21.75" customHeight="1">
      <c r="A28" s="70" t="s">
        <v>33</v>
      </c>
      <c r="B28" s="70"/>
      <c r="C28" s="13"/>
      <c r="D28" s="15">
        <v>0</v>
      </c>
      <c r="E28" s="13"/>
      <c r="F28" s="15">
        <v>2461885271</v>
      </c>
      <c r="G28" s="13"/>
      <c r="H28" s="15">
        <v>0</v>
      </c>
      <c r="I28" s="13"/>
      <c r="J28" s="39">
        <f t="shared" si="0"/>
        <v>2461885271</v>
      </c>
      <c r="K28" s="13"/>
      <c r="L28" s="26">
        <v>3.1795758063880568E-2</v>
      </c>
      <c r="M28" s="13"/>
      <c r="N28" s="15">
        <v>0</v>
      </c>
      <c r="O28" s="13"/>
      <c r="P28" s="72">
        <v>2461885271</v>
      </c>
      <c r="Q28" s="73"/>
      <c r="R28" s="13"/>
      <c r="S28" s="15">
        <v>0</v>
      </c>
      <c r="T28" s="13"/>
      <c r="U28" s="39">
        <f t="shared" si="1"/>
        <v>2461885271</v>
      </c>
      <c r="V28" s="13"/>
      <c r="W28" s="26">
        <v>1.889667006853915E-3</v>
      </c>
    </row>
    <row r="29" spans="1:23" ht="21.75" customHeight="1" thickBot="1">
      <c r="A29" s="66" t="s">
        <v>36</v>
      </c>
      <c r="B29" s="66"/>
      <c r="C29" s="13"/>
      <c r="D29" s="40"/>
      <c r="E29" s="13"/>
      <c r="F29" s="40">
        <f>SUM(F9:F28)</f>
        <v>-13392931974</v>
      </c>
      <c r="G29" s="13"/>
      <c r="H29" s="40">
        <f>SUM(H9:H28)</f>
        <v>90544032983</v>
      </c>
      <c r="I29" s="13"/>
      <c r="J29" s="40">
        <f>SUM(J9:J28)</f>
        <v>77151101009</v>
      </c>
      <c r="K29" s="13"/>
      <c r="L29" s="27"/>
      <c r="M29" s="13"/>
      <c r="N29" s="40"/>
      <c r="O29" s="13"/>
      <c r="P29" s="13"/>
      <c r="Q29" s="40">
        <f>SUM(P9:Q28)</f>
        <v>1109066817979</v>
      </c>
      <c r="R29" s="13"/>
      <c r="S29" s="40">
        <f>SUM(S9:S28)</f>
        <v>185629787506</v>
      </c>
      <c r="T29" s="13"/>
      <c r="U29" s="40">
        <f>SUM(U9:U28)</f>
        <v>1294696605485</v>
      </c>
      <c r="V29" s="13"/>
      <c r="W29" s="28">
        <f>SUM(W9:W28)</f>
        <v>0.99494692017208719</v>
      </c>
    </row>
    <row r="30" spans="1:23" ht="13.5" thickTop="1"/>
    <row r="32" spans="1:23">
      <c r="U32" s="17"/>
      <c r="W32" s="21"/>
    </row>
    <row r="33" spans="6:23">
      <c r="F33" s="35"/>
      <c r="H33" s="35"/>
      <c r="J33" s="17"/>
      <c r="L33" s="17"/>
      <c r="N33" s="35"/>
      <c r="U33" s="17"/>
      <c r="W33" s="50"/>
    </row>
    <row r="34" spans="6:23">
      <c r="F34" s="35"/>
      <c r="H34" s="35"/>
      <c r="J34" s="17"/>
      <c r="K34" s="17"/>
      <c r="L34" s="17"/>
      <c r="N34" s="35"/>
      <c r="U34" s="17"/>
      <c r="W34" s="51"/>
    </row>
    <row r="35" spans="6:23">
      <c r="F35" s="35"/>
      <c r="H35" s="35"/>
      <c r="J35" s="17"/>
      <c r="K35" s="17"/>
      <c r="L35" s="17"/>
      <c r="N35" s="35"/>
      <c r="U35" s="17"/>
      <c r="W35" s="21"/>
    </row>
    <row r="36" spans="6:23">
      <c r="F36" s="35"/>
      <c r="H36" s="35"/>
      <c r="J36" s="17"/>
      <c r="K36" s="17"/>
      <c r="L36" s="17"/>
      <c r="N36" s="35"/>
      <c r="U36" s="17"/>
      <c r="W36" s="21"/>
    </row>
    <row r="37" spans="6:23">
      <c r="F37" s="35"/>
      <c r="H37" s="35"/>
      <c r="J37" s="17"/>
      <c r="K37" s="17"/>
      <c r="L37" s="17"/>
      <c r="N37" s="35"/>
      <c r="U37" s="17"/>
      <c r="W37" s="21"/>
    </row>
    <row r="38" spans="6:23">
      <c r="F38" s="35"/>
      <c r="H38" s="35"/>
      <c r="J38" s="17"/>
      <c r="K38" s="17"/>
      <c r="L38" s="17"/>
      <c r="N38" s="35"/>
      <c r="U38" s="17"/>
      <c r="W38" s="21"/>
    </row>
    <row r="39" spans="6:23">
      <c r="F39" s="35"/>
      <c r="H39" s="35"/>
      <c r="J39" s="17"/>
      <c r="K39" s="17"/>
      <c r="L39" s="17"/>
      <c r="N39" s="35"/>
      <c r="U39" s="17"/>
      <c r="W39" s="21"/>
    </row>
    <row r="40" spans="6:23">
      <c r="F40" s="35"/>
      <c r="H40" s="35"/>
      <c r="J40" s="17"/>
      <c r="K40" s="17"/>
      <c r="L40" s="17"/>
      <c r="N40" s="42"/>
      <c r="U40" s="17"/>
      <c r="W40" s="21"/>
    </row>
    <row r="41" spans="6:23">
      <c r="F41" s="35"/>
      <c r="H41" s="35"/>
      <c r="J41" s="17"/>
      <c r="K41" s="17"/>
      <c r="L41" s="17"/>
      <c r="N41" s="35"/>
      <c r="U41" s="17"/>
      <c r="W41" s="21"/>
    </row>
    <row r="42" spans="6:23">
      <c r="F42" s="35"/>
      <c r="H42" s="35"/>
      <c r="J42" s="17"/>
      <c r="K42" s="17"/>
      <c r="L42" s="17"/>
      <c r="N42" s="35"/>
      <c r="U42" s="17"/>
      <c r="W42" s="21"/>
    </row>
    <row r="43" spans="6:23">
      <c r="F43" s="35"/>
      <c r="H43" s="35"/>
      <c r="J43" s="17"/>
      <c r="K43" s="17"/>
      <c r="L43" s="17"/>
      <c r="N43" s="35"/>
      <c r="U43" s="17"/>
      <c r="W43" s="21"/>
    </row>
    <row r="44" spans="6:23">
      <c r="F44" s="35"/>
      <c r="H44" s="35"/>
      <c r="L44" s="17"/>
      <c r="N44" s="35"/>
      <c r="U44" s="17"/>
      <c r="W44" s="21"/>
    </row>
    <row r="45" spans="6:23">
      <c r="F45" s="35"/>
      <c r="H45" s="35"/>
      <c r="L45" s="17"/>
      <c r="N45" s="35"/>
      <c r="U45" s="17"/>
      <c r="W45" s="21"/>
    </row>
    <row r="46" spans="6:23">
      <c r="F46" s="35"/>
      <c r="H46" s="35"/>
      <c r="L46" s="17"/>
      <c r="N46" s="35"/>
      <c r="U46" s="17"/>
      <c r="W46" s="21"/>
    </row>
    <row r="47" spans="6:23">
      <c r="F47" s="35"/>
      <c r="H47" s="35"/>
      <c r="L47" s="17"/>
      <c r="N47" s="35"/>
      <c r="U47" s="17"/>
      <c r="W47" s="21"/>
    </row>
    <row r="48" spans="6:23">
      <c r="F48" s="35"/>
      <c r="H48" s="35"/>
      <c r="L48" s="17"/>
      <c r="N48" s="35"/>
      <c r="U48" s="17"/>
      <c r="W48" s="21"/>
    </row>
    <row r="49" spans="6:23">
      <c r="F49" s="35"/>
      <c r="H49" s="35"/>
      <c r="L49" s="17"/>
      <c r="N49" s="35"/>
      <c r="U49" s="17"/>
      <c r="W49" s="21"/>
    </row>
    <row r="50" spans="6:23">
      <c r="F50" s="35"/>
      <c r="H50" s="35"/>
      <c r="L50" s="17"/>
      <c r="N50" s="35"/>
      <c r="U50" s="17"/>
      <c r="W50" s="21"/>
    </row>
    <row r="51" spans="6:23">
      <c r="F51" s="35"/>
      <c r="H51" s="35"/>
      <c r="L51" s="17"/>
      <c r="N51" s="35"/>
      <c r="U51" s="17"/>
      <c r="W51" s="21"/>
    </row>
    <row r="52" spans="6:23">
      <c r="F52" s="35"/>
      <c r="H52" s="35"/>
      <c r="L52" s="17"/>
      <c r="N52" s="35"/>
    </row>
    <row r="53" spans="6:23">
      <c r="F53" s="35"/>
      <c r="N53" s="35"/>
      <c r="U53" s="17"/>
      <c r="W53" s="21"/>
    </row>
    <row r="54" spans="6:23">
      <c r="F54" s="35"/>
      <c r="H54" s="35"/>
      <c r="L54" s="17"/>
      <c r="N54" s="35"/>
    </row>
    <row r="55" spans="6:23">
      <c r="L55" s="17"/>
    </row>
  </sheetData>
  <mergeCells count="51">
    <mergeCell ref="A28:B28"/>
    <mergeCell ref="P28:Q28"/>
    <mergeCell ref="A29:B29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J22"/>
  <sheetViews>
    <sheetView rightToLeft="1" view="pageBreakPreview" zoomScale="85" zoomScaleNormal="85" zoomScaleSheetLayoutView="85" workbookViewId="0">
      <selection activeCell="D26" sqref="D26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/>
    <row r="5" spans="1:10" ht="14.45" customHeight="1">
      <c r="A5" s="20" t="s">
        <v>83</v>
      </c>
      <c r="B5" s="68" t="s">
        <v>62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>
      <c r="D6" s="58" t="s">
        <v>54</v>
      </c>
      <c r="E6" s="58"/>
      <c r="F6" s="58"/>
      <c r="H6" s="58" t="s">
        <v>55</v>
      </c>
      <c r="I6" s="58"/>
      <c r="J6" s="58"/>
    </row>
    <row r="7" spans="1:10" ht="36.4" customHeight="1">
      <c r="A7" s="58" t="s">
        <v>63</v>
      </c>
      <c r="B7" s="58"/>
      <c r="D7" s="10" t="s">
        <v>64</v>
      </c>
      <c r="E7" s="3"/>
      <c r="F7" s="10" t="s">
        <v>65</v>
      </c>
      <c r="H7" s="10" t="s">
        <v>64</v>
      </c>
      <c r="I7" s="3"/>
      <c r="J7" s="10" t="s">
        <v>65</v>
      </c>
    </row>
    <row r="8" spans="1:10" ht="21.75" customHeight="1">
      <c r="A8" s="67" t="s">
        <v>80</v>
      </c>
      <c r="B8" s="67"/>
      <c r="C8" s="13"/>
      <c r="D8" s="12">
        <v>637060</v>
      </c>
      <c r="E8" s="13"/>
      <c r="F8" s="24">
        <v>9.6447819247360265E-5</v>
      </c>
      <c r="G8" s="13"/>
      <c r="H8" s="12">
        <v>1121740</v>
      </c>
      <c r="I8" s="13"/>
      <c r="J8" s="24">
        <v>1.6982603956069113E-4</v>
      </c>
    </row>
    <row r="9" spans="1:10" ht="21.75" customHeight="1">
      <c r="A9" s="66" t="s">
        <v>36</v>
      </c>
      <c r="B9" s="66"/>
      <c r="C9" s="13"/>
      <c r="D9" s="16">
        <v>637060</v>
      </c>
      <c r="E9" s="13"/>
      <c r="F9" s="27">
        <v>9.6447819247360265E-5</v>
      </c>
      <c r="G9" s="13"/>
      <c r="H9" s="16">
        <v>1121740</v>
      </c>
      <c r="I9" s="13"/>
      <c r="J9" s="27">
        <v>1.6982603956069113E-4</v>
      </c>
    </row>
    <row r="13" spans="1:10">
      <c r="D13" s="17"/>
      <c r="E13" s="17"/>
      <c r="F13" s="17"/>
      <c r="G13" s="17"/>
      <c r="H13" s="17"/>
      <c r="I13" s="17"/>
      <c r="J13" s="17"/>
    </row>
    <row r="15" spans="1:10">
      <c r="D15" s="17"/>
      <c r="H15" s="17"/>
      <c r="J15" s="36"/>
    </row>
    <row r="17" spans="4:10">
      <c r="D17" s="17"/>
      <c r="H17" s="17"/>
      <c r="J17" s="36"/>
    </row>
    <row r="19" spans="4:10">
      <c r="D19" s="17"/>
      <c r="H19" s="17"/>
      <c r="J19" s="36"/>
    </row>
    <row r="22" spans="4:10">
      <c r="D22" s="35"/>
      <c r="E22" s="35"/>
      <c r="F22" s="35"/>
      <c r="G22" s="35"/>
      <c r="H22" s="35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F16"/>
  <sheetViews>
    <sheetView rightToLeft="1" view="pageBreakPreview" zoomScale="130" zoomScaleNormal="100" zoomScaleSheetLayoutView="130" workbookViewId="0">
      <selection activeCell="D9" sqref="D9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6" t="s">
        <v>0</v>
      </c>
      <c r="B1" s="56"/>
      <c r="C1" s="56"/>
      <c r="D1" s="56"/>
      <c r="E1" s="56"/>
      <c r="F1" s="56"/>
    </row>
    <row r="2" spans="1:6" ht="21.75" customHeight="1">
      <c r="A2" s="56" t="s">
        <v>79</v>
      </c>
      <c r="B2" s="56"/>
      <c r="C2" s="56"/>
      <c r="D2" s="56"/>
      <c r="E2" s="56"/>
      <c r="F2" s="56"/>
    </row>
    <row r="3" spans="1:6" ht="21.75" customHeight="1">
      <c r="A3" s="56" t="s">
        <v>1</v>
      </c>
      <c r="B3" s="56"/>
      <c r="C3" s="56"/>
      <c r="D3" s="56"/>
      <c r="E3" s="56"/>
      <c r="F3" s="56"/>
    </row>
    <row r="4" spans="1:6" ht="14.45" customHeight="1"/>
    <row r="5" spans="1:6" ht="29.1" customHeight="1">
      <c r="A5" s="20" t="s">
        <v>84</v>
      </c>
      <c r="B5" s="68" t="s">
        <v>51</v>
      </c>
      <c r="C5" s="68"/>
      <c r="D5" s="68"/>
      <c r="E5" s="68"/>
      <c r="F5" s="68"/>
    </row>
    <row r="6" spans="1:6" ht="14.45" customHeight="1">
      <c r="D6" s="2" t="s">
        <v>54</v>
      </c>
      <c r="F6" s="2" t="s">
        <v>8</v>
      </c>
    </row>
    <row r="7" spans="1:6" ht="14.45" customHeight="1">
      <c r="A7" s="58" t="s">
        <v>51</v>
      </c>
      <c r="B7" s="58"/>
      <c r="D7" s="4" t="s">
        <v>39</v>
      </c>
      <c r="F7" s="4" t="s">
        <v>39</v>
      </c>
    </row>
    <row r="8" spans="1:6" ht="21.75" customHeight="1">
      <c r="A8" s="67" t="s">
        <v>51</v>
      </c>
      <c r="B8" s="67"/>
      <c r="C8" s="13"/>
      <c r="D8" s="12">
        <v>148588445</v>
      </c>
      <c r="E8" s="13"/>
      <c r="F8" s="12">
        <v>733717291</v>
      </c>
    </row>
    <row r="9" spans="1:6" ht="21.75" customHeight="1">
      <c r="A9" s="70" t="s">
        <v>66</v>
      </c>
      <c r="B9" s="70"/>
      <c r="C9" s="13"/>
      <c r="D9" s="15">
        <v>127777765</v>
      </c>
      <c r="E9" s="13"/>
      <c r="F9" s="15">
        <v>280523799</v>
      </c>
    </row>
    <row r="10" spans="1:6" ht="21.75" customHeight="1">
      <c r="A10" s="66" t="s">
        <v>36</v>
      </c>
      <c r="B10" s="66"/>
      <c r="C10" s="13"/>
      <c r="D10" s="16">
        <f>SUM(D8:D9)</f>
        <v>276366210</v>
      </c>
      <c r="E10" s="13"/>
      <c r="F10" s="16">
        <f>SUM(F8:F9)</f>
        <v>1014241090</v>
      </c>
    </row>
    <row r="16" spans="1:6">
      <c r="F16" s="36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M11"/>
  <sheetViews>
    <sheetView rightToLeft="1" view="pageBreakPreview" zoomScaleNormal="100" zoomScaleSheetLayoutView="100" workbookViewId="0">
      <selection activeCell="M18" sqref="M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/>
    <row r="5" spans="1:13" ht="14.45" customHeight="1">
      <c r="A5" s="57" t="s">
        <v>70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4.45" customHeight="1">
      <c r="A6" s="58" t="s">
        <v>44</v>
      </c>
      <c r="C6" s="58" t="s">
        <v>54</v>
      </c>
      <c r="D6" s="58"/>
      <c r="E6" s="58"/>
      <c r="F6" s="58"/>
      <c r="G6" s="58"/>
      <c r="I6" s="58" t="s">
        <v>55</v>
      </c>
      <c r="J6" s="58"/>
      <c r="K6" s="58"/>
      <c r="L6" s="58"/>
      <c r="M6" s="58"/>
    </row>
    <row r="7" spans="1:13" ht="35.25" customHeight="1">
      <c r="A7" s="58"/>
      <c r="C7" s="10" t="s">
        <v>68</v>
      </c>
      <c r="D7" s="3"/>
      <c r="E7" s="10" t="s">
        <v>67</v>
      </c>
      <c r="F7" s="3"/>
      <c r="G7" s="10" t="s">
        <v>69</v>
      </c>
      <c r="I7" s="10" t="s">
        <v>68</v>
      </c>
      <c r="J7" s="3"/>
      <c r="K7" s="10" t="s">
        <v>67</v>
      </c>
      <c r="L7" s="3"/>
      <c r="M7" s="10" t="s">
        <v>69</v>
      </c>
    </row>
    <row r="8" spans="1:13" ht="21.75" customHeight="1">
      <c r="A8" s="32" t="s">
        <v>87</v>
      </c>
      <c r="B8" s="13"/>
      <c r="C8" s="12">
        <v>37523</v>
      </c>
      <c r="D8" s="13"/>
      <c r="E8" s="12">
        <v>0</v>
      </c>
      <c r="F8" s="13"/>
      <c r="G8" s="12">
        <v>37523</v>
      </c>
      <c r="H8" s="13"/>
      <c r="I8" s="12">
        <v>265515</v>
      </c>
      <c r="J8" s="13"/>
      <c r="K8" s="12">
        <v>0</v>
      </c>
      <c r="L8" s="13"/>
      <c r="M8" s="12">
        <v>265515</v>
      </c>
    </row>
    <row r="9" spans="1:13" ht="21.75" customHeight="1">
      <c r="A9" s="33" t="s">
        <v>88</v>
      </c>
      <c r="B9" s="13"/>
      <c r="C9" s="14">
        <v>582164</v>
      </c>
      <c r="D9" s="13"/>
      <c r="E9" s="14">
        <v>0</v>
      </c>
      <c r="F9" s="13"/>
      <c r="G9" s="14">
        <v>582164</v>
      </c>
      <c r="H9" s="13"/>
      <c r="I9" s="14">
        <v>820900</v>
      </c>
      <c r="J9" s="13"/>
      <c r="K9" s="14">
        <v>0</v>
      </c>
      <c r="L9" s="13"/>
      <c r="M9" s="14">
        <v>820900</v>
      </c>
    </row>
    <row r="10" spans="1:13" ht="21.75" customHeight="1">
      <c r="A10" s="34" t="s">
        <v>89</v>
      </c>
      <c r="B10" s="13"/>
      <c r="C10" s="15">
        <v>17373</v>
      </c>
      <c r="D10" s="13"/>
      <c r="E10" s="15">
        <v>0</v>
      </c>
      <c r="F10" s="13"/>
      <c r="G10" s="15">
        <v>17373</v>
      </c>
      <c r="H10" s="13"/>
      <c r="I10" s="15">
        <v>35325</v>
      </c>
      <c r="J10" s="13"/>
      <c r="K10" s="15">
        <v>0</v>
      </c>
      <c r="L10" s="13"/>
      <c r="M10" s="15">
        <v>35325</v>
      </c>
    </row>
    <row r="11" spans="1:13" ht="21.75" customHeight="1">
      <c r="A11" s="11" t="s">
        <v>36</v>
      </c>
      <c r="B11" s="13"/>
      <c r="C11" s="16">
        <f>SUM(C8:C10)</f>
        <v>637060</v>
      </c>
      <c r="D11" s="13"/>
      <c r="E11" s="16">
        <v>0</v>
      </c>
      <c r="F11" s="13"/>
      <c r="G11" s="16">
        <f>SUM(G8:G10)</f>
        <v>637060</v>
      </c>
      <c r="H11" s="13"/>
      <c r="I11" s="16">
        <f>SUM(I8:I10)</f>
        <v>1121740</v>
      </c>
      <c r="J11" s="13"/>
      <c r="K11" s="16">
        <v>0</v>
      </c>
      <c r="L11" s="13"/>
      <c r="M11" s="16">
        <f>SUM(M8:M10)</f>
        <v>1121740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R43"/>
  <sheetViews>
    <sheetView rightToLeft="1" view="pageBreakPreview" zoomScaleNormal="70" zoomScaleSheetLayoutView="100" workbookViewId="0">
      <selection activeCell="I27" sqref="I27:I36"/>
    </sheetView>
  </sheetViews>
  <sheetFormatPr defaultRowHeight="12.75"/>
  <cols>
    <col min="1" max="1" width="26.28515625" bestFit="1" customWidth="1"/>
    <col min="2" max="2" width="1.28515625" customWidth="1"/>
    <col min="3" max="3" width="12.14062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2.28515625" bestFit="1" customWidth="1"/>
    <col min="10" max="10" width="1.28515625" customWidth="1"/>
    <col min="11" max="11" width="12.140625" bestFit="1" customWidth="1"/>
    <col min="12" max="12" width="1.28515625" customWidth="1"/>
    <col min="13" max="13" width="20.140625" bestFit="1" customWidth="1"/>
    <col min="14" max="14" width="1.28515625" customWidth="1"/>
    <col min="15" max="15" width="17.7109375" bestFit="1" customWidth="1"/>
    <col min="16" max="16" width="1.28515625" customWidth="1"/>
    <col min="17" max="17" width="18.5703125" bestFit="1" customWidth="1"/>
    <col min="18" max="18" width="1.28515625" customWidth="1"/>
    <col min="19" max="19" width="0.28515625" customWidth="1"/>
  </cols>
  <sheetData>
    <row r="1" spans="1:1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1.75" customHeight="1">
      <c r="A2" s="56" t="s">
        <v>79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1.7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14.45" customHeight="1"/>
    <row r="5" spans="1:18" ht="14.45" customHeight="1">
      <c r="A5" s="57" t="s">
        <v>71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4.45" customHeight="1">
      <c r="A6" s="58" t="s">
        <v>44</v>
      </c>
      <c r="C6" s="58" t="s">
        <v>54</v>
      </c>
      <c r="D6" s="58"/>
      <c r="E6" s="58"/>
      <c r="F6" s="58"/>
      <c r="G6" s="58"/>
      <c r="H6" s="58"/>
      <c r="I6" s="58"/>
      <c r="K6" s="58" t="s">
        <v>55</v>
      </c>
      <c r="L6" s="58"/>
      <c r="M6" s="58"/>
      <c r="N6" s="58"/>
      <c r="O6" s="58"/>
      <c r="P6" s="58"/>
      <c r="Q6" s="58"/>
      <c r="R6" s="58"/>
    </row>
    <row r="7" spans="1:18" ht="43.5" customHeight="1">
      <c r="A7" s="58"/>
      <c r="C7" s="10" t="s">
        <v>12</v>
      </c>
      <c r="D7" s="3"/>
      <c r="E7" s="10" t="s">
        <v>72</v>
      </c>
      <c r="F7" s="3"/>
      <c r="G7" s="10" t="s">
        <v>73</v>
      </c>
      <c r="H7" s="3"/>
      <c r="I7" s="10" t="s">
        <v>74</v>
      </c>
      <c r="K7" s="10" t="s">
        <v>12</v>
      </c>
      <c r="L7" s="3"/>
      <c r="M7" s="10" t="s">
        <v>72</v>
      </c>
      <c r="N7" s="3"/>
      <c r="O7" s="10" t="s">
        <v>73</v>
      </c>
      <c r="P7" s="3"/>
      <c r="Q7" s="74" t="s">
        <v>74</v>
      </c>
      <c r="R7" s="74"/>
    </row>
    <row r="8" spans="1:18" ht="21.75" customHeight="1">
      <c r="A8" s="32" t="s">
        <v>26</v>
      </c>
      <c r="B8" s="13"/>
      <c r="C8" s="12">
        <v>2634357</v>
      </c>
      <c r="D8" s="13"/>
      <c r="E8" s="12">
        <v>14952677636</v>
      </c>
      <c r="F8" s="13"/>
      <c r="G8" s="12">
        <v>12922833029</v>
      </c>
      <c r="H8" s="13"/>
      <c r="I8" s="12">
        <f>E8-G8</f>
        <v>2029844607</v>
      </c>
      <c r="J8" s="13"/>
      <c r="K8" s="12">
        <v>15092196</v>
      </c>
      <c r="L8" s="13"/>
      <c r="M8" s="12">
        <v>82020738366</v>
      </c>
      <c r="N8" s="13"/>
      <c r="O8" s="12">
        <v>71978581128</v>
      </c>
      <c r="P8" s="13"/>
      <c r="Q8" s="71">
        <f>M8-O8</f>
        <v>10042157238</v>
      </c>
      <c r="R8" s="71"/>
    </row>
    <row r="9" spans="1:18" ht="21.75" customHeight="1">
      <c r="A9" s="33" t="s">
        <v>23</v>
      </c>
      <c r="B9" s="13"/>
      <c r="C9" s="14">
        <v>14289630</v>
      </c>
      <c r="D9" s="13"/>
      <c r="E9" s="14">
        <v>71996897960</v>
      </c>
      <c r="F9" s="13"/>
      <c r="G9" s="14">
        <v>64151558783</v>
      </c>
      <c r="H9" s="13"/>
      <c r="I9" s="37">
        <f t="shared" ref="I9:I23" si="0">E9-G9</f>
        <v>7845339177</v>
      </c>
      <c r="J9" s="13"/>
      <c r="K9" s="14">
        <v>14289630</v>
      </c>
      <c r="L9" s="13"/>
      <c r="M9" s="14">
        <v>71996897960</v>
      </c>
      <c r="N9" s="13"/>
      <c r="O9" s="14">
        <v>64151558783</v>
      </c>
      <c r="P9" s="13"/>
      <c r="Q9" s="75">
        <f>M9-O9</f>
        <v>7845339177</v>
      </c>
      <c r="R9" s="75"/>
    </row>
    <row r="10" spans="1:18" ht="21.75" customHeight="1">
      <c r="A10" s="33" t="s">
        <v>27</v>
      </c>
      <c r="B10" s="13"/>
      <c r="C10" s="14">
        <v>2345</v>
      </c>
      <c r="D10" s="13"/>
      <c r="E10" s="14">
        <v>32929000272</v>
      </c>
      <c r="F10" s="13"/>
      <c r="G10" s="14">
        <v>32015048294</v>
      </c>
      <c r="H10" s="13"/>
      <c r="I10" s="37">
        <f t="shared" si="0"/>
        <v>913951978</v>
      </c>
      <c r="J10" s="13"/>
      <c r="K10" s="14">
        <v>4907</v>
      </c>
      <c r="L10" s="13"/>
      <c r="M10" s="14">
        <v>69311899072</v>
      </c>
      <c r="N10" s="13"/>
      <c r="O10" s="14">
        <v>64009193612</v>
      </c>
      <c r="P10" s="13"/>
      <c r="Q10" s="75">
        <f t="shared" ref="Q10:Q23" si="1">M10-O10</f>
        <v>5302705460</v>
      </c>
      <c r="R10" s="75"/>
    </row>
    <row r="11" spans="1:18" ht="21.75" customHeight="1">
      <c r="A11" s="33" t="s">
        <v>20</v>
      </c>
      <c r="B11" s="13"/>
      <c r="C11" s="14">
        <v>11000000</v>
      </c>
      <c r="D11" s="13"/>
      <c r="E11" s="14">
        <v>52765394561</v>
      </c>
      <c r="F11" s="13"/>
      <c r="G11" s="14">
        <v>43852053685</v>
      </c>
      <c r="H11" s="13"/>
      <c r="I11" s="37">
        <f t="shared" si="0"/>
        <v>8913340876</v>
      </c>
      <c r="J11" s="13"/>
      <c r="K11" s="14">
        <v>22691766</v>
      </c>
      <c r="L11" s="13"/>
      <c r="M11" s="14">
        <v>106072751496</v>
      </c>
      <c r="N11" s="13"/>
      <c r="O11" s="14">
        <v>89177171381</v>
      </c>
      <c r="P11" s="13"/>
      <c r="Q11" s="75">
        <f t="shared" si="1"/>
        <v>16895580115</v>
      </c>
      <c r="R11" s="75"/>
    </row>
    <row r="12" spans="1:18" ht="21.75" customHeight="1">
      <c r="A12" s="33" t="s">
        <v>29</v>
      </c>
      <c r="B12" s="13"/>
      <c r="C12" s="14">
        <v>200000</v>
      </c>
      <c r="D12" s="13"/>
      <c r="E12" s="14">
        <v>1546741809</v>
      </c>
      <c r="F12" s="13"/>
      <c r="G12" s="14">
        <v>1559445819</v>
      </c>
      <c r="H12" s="13"/>
      <c r="I12" s="37">
        <f t="shared" si="0"/>
        <v>-12704010</v>
      </c>
      <c r="J12" s="13"/>
      <c r="K12" s="14">
        <v>200000</v>
      </c>
      <c r="L12" s="13"/>
      <c r="M12" s="14">
        <v>1546741809</v>
      </c>
      <c r="N12" s="13"/>
      <c r="O12" s="14">
        <v>1559445819</v>
      </c>
      <c r="P12" s="13"/>
      <c r="Q12" s="75">
        <f t="shared" si="1"/>
        <v>-12704010</v>
      </c>
      <c r="R12" s="75"/>
    </row>
    <row r="13" spans="1:18" ht="21.75" customHeight="1">
      <c r="A13" s="33" t="s">
        <v>35</v>
      </c>
      <c r="B13" s="13"/>
      <c r="C13" s="14">
        <v>30000000</v>
      </c>
      <c r="D13" s="13"/>
      <c r="E13" s="14">
        <v>36482850367</v>
      </c>
      <c r="F13" s="13"/>
      <c r="G13" s="14">
        <v>37466405560</v>
      </c>
      <c r="H13" s="13"/>
      <c r="I13" s="37">
        <f t="shared" si="0"/>
        <v>-983555193</v>
      </c>
      <c r="J13" s="13"/>
      <c r="K13" s="14">
        <v>46600359</v>
      </c>
      <c r="L13" s="13"/>
      <c r="M13" s="14">
        <v>55638589833</v>
      </c>
      <c r="N13" s="13"/>
      <c r="O13" s="14">
        <v>54600529050</v>
      </c>
      <c r="P13" s="13"/>
      <c r="Q13" s="75">
        <f>M13-O13</f>
        <v>1038060783</v>
      </c>
      <c r="R13" s="75"/>
    </row>
    <row r="14" spans="1:18" ht="21.75" customHeight="1">
      <c r="A14" s="33" t="s">
        <v>18</v>
      </c>
      <c r="B14" s="13"/>
      <c r="C14" s="14">
        <v>277337945</v>
      </c>
      <c r="D14" s="13"/>
      <c r="E14" s="14">
        <v>151630526915</v>
      </c>
      <c r="F14" s="13"/>
      <c r="G14" s="14">
        <v>110843736934</v>
      </c>
      <c r="H14" s="13"/>
      <c r="I14" s="37">
        <f t="shared" si="0"/>
        <v>40786789981</v>
      </c>
      <c r="J14" s="13"/>
      <c r="K14" s="14">
        <v>564337945</v>
      </c>
      <c r="L14" s="13"/>
      <c r="M14" s="14">
        <v>297692910914</v>
      </c>
      <c r="N14" s="13"/>
      <c r="O14" s="14">
        <v>225531261571</v>
      </c>
      <c r="P14" s="13"/>
      <c r="Q14" s="75">
        <f t="shared" si="1"/>
        <v>72161649343</v>
      </c>
      <c r="R14" s="75"/>
    </row>
    <row r="15" spans="1:18" ht="21.75" customHeight="1">
      <c r="A15" s="33" t="s">
        <v>28</v>
      </c>
      <c r="B15" s="13"/>
      <c r="C15" s="14">
        <v>8400000</v>
      </c>
      <c r="D15" s="13"/>
      <c r="E15" s="14">
        <v>13895203485</v>
      </c>
      <c r="F15" s="13"/>
      <c r="G15" s="14">
        <v>12182679157</v>
      </c>
      <c r="H15" s="13"/>
      <c r="I15" s="37">
        <f t="shared" si="0"/>
        <v>1712524328</v>
      </c>
      <c r="J15" s="13"/>
      <c r="K15" s="14">
        <v>12000000</v>
      </c>
      <c r="L15" s="13"/>
      <c r="M15" s="14">
        <v>19609126301</v>
      </c>
      <c r="N15" s="13"/>
      <c r="O15" s="14">
        <v>17403827400</v>
      </c>
      <c r="P15" s="13"/>
      <c r="Q15" s="75">
        <f t="shared" si="1"/>
        <v>2205298901</v>
      </c>
      <c r="R15" s="75"/>
    </row>
    <row r="16" spans="1:18" ht="21.75" customHeight="1">
      <c r="A16" s="33" t="s">
        <v>22</v>
      </c>
      <c r="B16" s="13"/>
      <c r="C16" s="14">
        <v>50000000</v>
      </c>
      <c r="D16" s="13"/>
      <c r="E16" s="14">
        <v>146312967405</v>
      </c>
      <c r="F16" s="13"/>
      <c r="G16" s="14">
        <v>131446319228</v>
      </c>
      <c r="H16" s="13"/>
      <c r="I16" s="37">
        <f t="shared" si="0"/>
        <v>14866648177</v>
      </c>
      <c r="J16" s="13"/>
      <c r="K16" s="14">
        <v>55000000</v>
      </c>
      <c r="L16" s="13"/>
      <c r="M16" s="14">
        <v>160398655976</v>
      </c>
      <c r="N16" s="13"/>
      <c r="O16" s="14">
        <v>144590951149</v>
      </c>
      <c r="P16" s="13"/>
      <c r="Q16" s="75">
        <f t="shared" si="1"/>
        <v>15807704827</v>
      </c>
      <c r="R16" s="75"/>
    </row>
    <row r="17" spans="1:18" ht="21.75" customHeight="1">
      <c r="A17" s="33" t="s">
        <v>25</v>
      </c>
      <c r="B17" s="13"/>
      <c r="C17" s="14">
        <v>83917000</v>
      </c>
      <c r="D17" s="13"/>
      <c r="E17" s="14">
        <v>41065357122</v>
      </c>
      <c r="F17" s="13"/>
      <c r="G17" s="14">
        <v>33592318849</v>
      </c>
      <c r="H17" s="13"/>
      <c r="I17" s="37">
        <f t="shared" si="0"/>
        <v>7473038273</v>
      </c>
      <c r="J17" s="13"/>
      <c r="K17" s="14">
        <v>113917000</v>
      </c>
      <c r="L17" s="13"/>
      <c r="M17" s="14">
        <v>54962176550</v>
      </c>
      <c r="N17" s="13"/>
      <c r="O17" s="14">
        <v>45484241034</v>
      </c>
      <c r="P17" s="13"/>
      <c r="Q17" s="75">
        <f t="shared" si="1"/>
        <v>9477935516</v>
      </c>
      <c r="R17" s="75"/>
    </row>
    <row r="18" spans="1:18" ht="21.75" customHeight="1">
      <c r="A18" s="33" t="s">
        <v>24</v>
      </c>
      <c r="B18" s="13"/>
      <c r="C18" s="14">
        <v>22963409</v>
      </c>
      <c r="D18" s="13"/>
      <c r="E18" s="14">
        <v>38915275721</v>
      </c>
      <c r="F18" s="13"/>
      <c r="G18" s="14">
        <v>31916460932</v>
      </c>
      <c r="H18" s="13"/>
      <c r="I18" s="37">
        <f t="shared" si="0"/>
        <v>6998814789</v>
      </c>
      <c r="J18" s="13"/>
      <c r="K18" s="14">
        <v>29037666</v>
      </c>
      <c r="L18" s="13"/>
      <c r="M18" s="14">
        <v>49671007148</v>
      </c>
      <c r="N18" s="13"/>
      <c r="O18" s="14">
        <v>40358969891</v>
      </c>
      <c r="P18" s="13"/>
      <c r="Q18" s="75">
        <f t="shared" si="1"/>
        <v>9312037257</v>
      </c>
      <c r="R18" s="75"/>
    </row>
    <row r="19" spans="1:18" ht="21.75" customHeight="1">
      <c r="A19" s="33" t="s">
        <v>32</v>
      </c>
      <c r="B19" s="13"/>
      <c r="C19" s="14">
        <v>0</v>
      </c>
      <c r="D19" s="13"/>
      <c r="E19" s="14">
        <v>0</v>
      </c>
      <c r="F19" s="13"/>
      <c r="G19" s="14">
        <v>0</v>
      </c>
      <c r="H19" s="13"/>
      <c r="I19" s="37">
        <f t="shared" si="0"/>
        <v>0</v>
      </c>
      <c r="J19" s="13"/>
      <c r="K19" s="14">
        <v>310000</v>
      </c>
      <c r="L19" s="13"/>
      <c r="M19" s="14">
        <v>12871769913</v>
      </c>
      <c r="N19" s="13"/>
      <c r="O19" s="14">
        <v>12318320774</v>
      </c>
      <c r="P19" s="13"/>
      <c r="Q19" s="75">
        <f t="shared" si="1"/>
        <v>553449139</v>
      </c>
      <c r="R19" s="75"/>
    </row>
    <row r="20" spans="1:18" ht="21.75" customHeight="1">
      <c r="A20" s="33" t="s">
        <v>60</v>
      </c>
      <c r="B20" s="13"/>
      <c r="C20" s="14">
        <v>0</v>
      </c>
      <c r="D20" s="13"/>
      <c r="E20" s="14">
        <v>0</v>
      </c>
      <c r="F20" s="13"/>
      <c r="G20" s="14">
        <v>0</v>
      </c>
      <c r="H20" s="13"/>
      <c r="I20" s="37">
        <f t="shared" si="0"/>
        <v>0</v>
      </c>
      <c r="J20" s="13"/>
      <c r="K20" s="14">
        <v>10000000</v>
      </c>
      <c r="L20" s="13"/>
      <c r="M20" s="14">
        <v>46607599172</v>
      </c>
      <c r="N20" s="13"/>
      <c r="O20" s="14">
        <v>39463785000</v>
      </c>
      <c r="P20" s="13"/>
      <c r="Q20" s="75">
        <f t="shared" si="1"/>
        <v>7143814172</v>
      </c>
      <c r="R20" s="75"/>
    </row>
    <row r="21" spans="1:18" ht="21.75" customHeight="1">
      <c r="A21" s="33" t="s">
        <v>19</v>
      </c>
      <c r="B21" s="13"/>
      <c r="C21" s="14">
        <v>0</v>
      </c>
      <c r="D21" s="13"/>
      <c r="E21" s="14">
        <v>0</v>
      </c>
      <c r="F21" s="13"/>
      <c r="G21" s="14">
        <v>0</v>
      </c>
      <c r="H21" s="13"/>
      <c r="I21" s="37">
        <f t="shared" si="0"/>
        <v>0</v>
      </c>
      <c r="J21" s="13"/>
      <c r="K21" s="14">
        <v>16600000</v>
      </c>
      <c r="L21" s="13"/>
      <c r="M21" s="14">
        <v>64588041331</v>
      </c>
      <c r="N21" s="13"/>
      <c r="O21" s="14">
        <v>58871046063</v>
      </c>
      <c r="P21" s="13"/>
      <c r="Q21" s="75">
        <f t="shared" si="1"/>
        <v>5716995268</v>
      </c>
      <c r="R21" s="75"/>
    </row>
    <row r="22" spans="1:18" ht="21.75" customHeight="1">
      <c r="A22" s="33" t="s">
        <v>61</v>
      </c>
      <c r="B22" s="13"/>
      <c r="C22" s="14">
        <v>0</v>
      </c>
      <c r="D22" s="13"/>
      <c r="E22" s="14">
        <v>0</v>
      </c>
      <c r="F22" s="13"/>
      <c r="G22" s="14">
        <v>0</v>
      </c>
      <c r="H22" s="13"/>
      <c r="I22" s="37">
        <f t="shared" si="0"/>
        <v>0</v>
      </c>
      <c r="J22" s="13"/>
      <c r="K22" s="14">
        <v>30168793</v>
      </c>
      <c r="L22" s="13"/>
      <c r="M22" s="14">
        <v>114578957856</v>
      </c>
      <c r="N22" s="13"/>
      <c r="O22" s="14">
        <v>95090363666</v>
      </c>
      <c r="P22" s="13"/>
      <c r="Q22" s="75">
        <f t="shared" si="1"/>
        <v>19488594190</v>
      </c>
      <c r="R22" s="75"/>
    </row>
    <row r="23" spans="1:18" ht="21.75" customHeight="1">
      <c r="A23" s="34" t="s">
        <v>21</v>
      </c>
      <c r="B23" s="13"/>
      <c r="C23" s="15">
        <v>0</v>
      </c>
      <c r="D23" s="13"/>
      <c r="E23" s="15">
        <v>0</v>
      </c>
      <c r="F23" s="13"/>
      <c r="G23" s="15">
        <v>0</v>
      </c>
      <c r="H23" s="13"/>
      <c r="I23" s="37">
        <f t="shared" si="0"/>
        <v>0</v>
      </c>
      <c r="J23" s="13"/>
      <c r="K23" s="15">
        <v>1700000</v>
      </c>
      <c r="L23" s="13"/>
      <c r="M23" s="15">
        <v>20461525319</v>
      </c>
      <c r="N23" s="13"/>
      <c r="O23" s="15">
        <v>17810355189</v>
      </c>
      <c r="P23" s="13"/>
      <c r="Q23" s="75">
        <f t="shared" si="1"/>
        <v>2651170130</v>
      </c>
      <c r="R23" s="75"/>
    </row>
    <row r="24" spans="1:18" ht="21.75" customHeight="1">
      <c r="A24" s="11" t="s">
        <v>36</v>
      </c>
      <c r="B24" s="13"/>
      <c r="C24" s="16"/>
      <c r="D24" s="13"/>
      <c r="E24" s="16">
        <f>SUM(E8:E23)</f>
        <v>602492893253</v>
      </c>
      <c r="F24" s="13"/>
      <c r="G24" s="16">
        <f>SUM(G8:G23)</f>
        <v>511948860270</v>
      </c>
      <c r="H24" s="13"/>
      <c r="I24" s="16">
        <f>SUM(I8:I23)</f>
        <v>90544032983</v>
      </c>
      <c r="J24" s="13"/>
      <c r="K24" s="16"/>
      <c r="L24" s="13"/>
      <c r="M24" s="16">
        <f>SUM(M8:M23)</f>
        <v>1228029389016</v>
      </c>
      <c r="N24" s="13"/>
      <c r="O24" s="16">
        <f>SUM(O8:O23)</f>
        <v>1042399601510</v>
      </c>
      <c r="P24" s="13"/>
      <c r="Q24" s="76">
        <f>SUM(Q8:R23)</f>
        <v>185629787506</v>
      </c>
      <c r="R24" s="76"/>
    </row>
    <row r="26" spans="1:18">
      <c r="I26" s="17"/>
    </row>
    <row r="27" spans="1:18">
      <c r="C27" s="17"/>
      <c r="G27" s="17"/>
      <c r="I27" s="17"/>
      <c r="M27" s="17"/>
      <c r="Q27" s="17"/>
    </row>
    <row r="28" spans="1:18">
      <c r="I28" s="17"/>
      <c r="K28" s="17"/>
      <c r="Q28" s="17"/>
    </row>
    <row r="29" spans="1:18">
      <c r="E29" s="17"/>
      <c r="I29" s="17"/>
      <c r="M29" s="17"/>
      <c r="Q29" s="17"/>
    </row>
    <row r="30" spans="1:18">
      <c r="Q30" s="17"/>
    </row>
    <row r="31" spans="1:18">
      <c r="Q31" s="17"/>
    </row>
    <row r="32" spans="1:18">
      <c r="I32" s="17"/>
      <c r="Q32" s="17"/>
    </row>
    <row r="33" spans="5:17">
      <c r="E33" s="17"/>
      <c r="G33" s="17"/>
      <c r="Q33" s="17"/>
    </row>
    <row r="34" spans="5:17">
      <c r="I34" s="17"/>
      <c r="Q34" s="17"/>
    </row>
    <row r="35" spans="5:17">
      <c r="G35" s="38"/>
      <c r="I35" s="17"/>
      <c r="Q35" s="17"/>
    </row>
    <row r="36" spans="5:17">
      <c r="I36" s="17"/>
    </row>
    <row r="37" spans="5:17">
      <c r="I37" s="17"/>
    </row>
    <row r="38" spans="5:17">
      <c r="G38" s="17"/>
    </row>
    <row r="43" spans="5:17">
      <c r="I43" s="17"/>
    </row>
  </sheetData>
  <mergeCells count="25">
    <mergeCell ref="Q23:R23"/>
    <mergeCell ref="Q24:R24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Faeze Ghanei Arani</dc:creator>
  <dc:description/>
  <cp:lastModifiedBy>Faeze Ghanei Arani</cp:lastModifiedBy>
  <dcterms:created xsi:type="dcterms:W3CDTF">2025-11-22T08:30:34Z</dcterms:created>
  <dcterms:modified xsi:type="dcterms:W3CDTF">2025-11-30T08:38:58Z</dcterms:modified>
</cp:coreProperties>
</file>