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W:\ghanei\صورت وضعیت پرتفو\"/>
    </mc:Choice>
  </mc:AlternateContent>
  <xr:revisionPtr revIDLastSave="0" documentId="13_ncr:1_{AD912A76-40EA-4577-ADA2-37B825BDAA23}" xr6:coauthVersionLast="47" xr6:coauthVersionMax="47" xr10:uidLastSave="{00000000-0000-0000-0000-000000000000}"/>
  <bookViews>
    <workbookView xWindow="-120" yWindow="-120" windowWidth="29040" windowHeight="15840" tabRatio="859" activeTab="1" xr2:uid="{00000000-000D-0000-FFFF-FFFF00000000}"/>
  </bookViews>
  <sheets>
    <sheet name="0" sheetId="22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3">درآمد!$A$1:$K$11</definedName>
    <definedName name="_xlnm.Print_Area" localSheetId="5">'درآمد سپرده بانکی'!$A$1:$K$9</definedName>
    <definedName name="_xlnm.Print_Area" localSheetId="4">'درآمد سرمایه گذاری در سهام'!$A$1:$X$25</definedName>
    <definedName name="_xlnm.Print_Area" localSheetId="9">'درآمد ناشی از تغییر قیمت اوراق'!$A$1:$S$20</definedName>
    <definedName name="_xlnm.Print_Area" localSheetId="8">'درآمد ناشی از فروش'!$A$1:$S$22</definedName>
    <definedName name="_xlnm.Print_Area" localSheetId="6">'سایر درآمدها'!$A$1:$G$10</definedName>
    <definedName name="_xlnm.Print_Area" localSheetId="2">سپرده!$A$1:$M$10</definedName>
    <definedName name="_xlnm.Print_Area" localSheetId="1">سهام!$A$1:$AC$25</definedName>
    <definedName name="_xlnm.Print_Area" localSheetId="7">'سود سپرده بانکی'!$A$1:$N$11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18" l="1"/>
  <c r="D10" i="14"/>
  <c r="U10" i="9" l="1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9" i="9"/>
  <c r="J9" i="7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9" i="2"/>
  <c r="Q9" i="21"/>
  <c r="Q10" i="21"/>
  <c r="Q11" i="21"/>
  <c r="Q12" i="21"/>
  <c r="Q13" i="21"/>
  <c r="Q14" i="21"/>
  <c r="Q15" i="21"/>
  <c r="Q16" i="21"/>
  <c r="Q17" i="21"/>
  <c r="Q18" i="21"/>
  <c r="Q19" i="21"/>
  <c r="Q8" i="21"/>
  <c r="I9" i="21"/>
  <c r="I10" i="21"/>
  <c r="I11" i="21"/>
  <c r="I12" i="21"/>
  <c r="I13" i="21"/>
  <c r="I14" i="21"/>
  <c r="I15" i="21"/>
  <c r="I16" i="21"/>
  <c r="I17" i="21"/>
  <c r="I18" i="21"/>
  <c r="I19" i="21"/>
  <c r="I8" i="21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8" i="19"/>
  <c r="I22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8" i="19"/>
  <c r="J10" i="9"/>
  <c r="J11" i="9"/>
  <c r="J25" i="9" s="1"/>
  <c r="F8" i="8" s="1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9" i="9"/>
  <c r="F10" i="8"/>
  <c r="J10" i="8" s="1"/>
  <c r="J8" i="8" l="1"/>
  <c r="Q20" i="21" l="1"/>
  <c r="O20" i="21"/>
  <c r="M20" i="21"/>
  <c r="I20" i="21"/>
  <c r="G20" i="21"/>
  <c r="E20" i="21"/>
  <c r="Q22" i="19"/>
  <c r="O22" i="19"/>
  <c r="M22" i="19"/>
  <c r="G22" i="19"/>
  <c r="E22" i="19"/>
  <c r="M11" i="18"/>
  <c r="I11" i="18"/>
  <c r="G11" i="18"/>
  <c r="C11" i="18"/>
  <c r="F10" i="14"/>
  <c r="F9" i="8"/>
  <c r="F11" i="8" l="1"/>
  <c r="J9" i="8"/>
  <c r="H10" i="8"/>
  <c r="H9" i="8"/>
  <c r="H8" i="8"/>
  <c r="U25" i="9"/>
  <c r="S25" i="9"/>
  <c r="Q25" i="9"/>
  <c r="H25" i="9"/>
  <c r="F25" i="9"/>
  <c r="J11" i="8"/>
  <c r="J10" i="7"/>
  <c r="L9" i="7" s="1"/>
  <c r="L10" i="7" s="1"/>
  <c r="H10" i="7"/>
  <c r="F10" i="7"/>
  <c r="D10" i="7"/>
  <c r="Z25" i="2"/>
  <c r="X25" i="2"/>
  <c r="R25" i="2"/>
  <c r="N25" i="2"/>
  <c r="J25" i="2"/>
  <c r="H25" i="2"/>
  <c r="H11" i="8" l="1"/>
</calcChain>
</file>

<file path=xl/sharedStrings.xml><?xml version="1.0" encoding="utf-8"?>
<sst xmlns="http://schemas.openxmlformats.org/spreadsheetml/2006/main" count="217" uniqueCount="88">
  <si>
    <t>صندوق سرمایه گذاری بخشی صنایع معیار</t>
  </si>
  <si>
    <t>برای ماه منتهی به 1404/07/30</t>
  </si>
  <si>
    <t>-1</t>
  </si>
  <si>
    <t>سرمایه گذاری ها</t>
  </si>
  <si>
    <t>-1-1</t>
  </si>
  <si>
    <t>سرمایه گذاری در سهام و حق تقدم سهام</t>
  </si>
  <si>
    <t>1404/06/31</t>
  </si>
  <si>
    <t>تغییرات طی دوره</t>
  </si>
  <si>
    <t>1404/07/30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</si>
  <si>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</si>
  <si>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</si>
  <si>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</si>
  <si>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</si>
  <si>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</si>
  <si>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</si>
  <si>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</si>
  <si>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</si>
  <si>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</si>
  <si>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ایران‌ خودرو</t>
  </si>
  <si>
    <t>بانک ملت</t>
  </si>
  <si>
    <t>بانک‌اقتصادنوین‌</t>
  </si>
  <si>
    <t>پالایش نفت اصفهان</t>
  </si>
  <si>
    <t>پالایش نفت بندرعباس</t>
  </si>
  <si>
    <t>زامیاد</t>
  </si>
  <si>
    <t>سایپا</t>
  </si>
  <si>
    <t>سرمایه‌گذاری‌ رنا(هلدینگ‌</t>
  </si>
  <si>
    <t>سرمایه‌گذاری‌ سایپا</t>
  </si>
  <si>
    <t>شمش طلا CD1GOB0001</t>
  </si>
  <si>
    <t>گروه‌بهمن‌</t>
  </si>
  <si>
    <t>گسترش‌سرمایه‌گذاری‌ایران‌خودرو</t>
  </si>
  <si>
    <t>توسعه معادن وص.معدنی خاورمیانه</t>
  </si>
  <si>
    <t>ملی‌ صنایع‌ مس‌ ایران‌</t>
  </si>
  <si>
    <t>پالایش نفت تهران</t>
  </si>
  <si>
    <t>پتروشیمی نوری</t>
  </si>
  <si>
    <t>جمع</t>
  </si>
  <si>
    <t>سرمایه‌گذاری در  سپرده‌ بانکی</t>
  </si>
  <si>
    <t>سپرده های بانکی</t>
  </si>
  <si>
    <t>مبلغ</t>
  </si>
  <si>
    <t>افزایش</t>
  </si>
  <si>
    <t>کاهش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</si>
  <si>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</si>
  <si>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</si>
  <si>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</si>
  <si>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</si>
  <si>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</si>
  <si>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</si>
  <si>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</si>
  <si>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</si>
  <si>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</si>
  <si>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</si>
  <si>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</si>
  <si>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</si>
  <si>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</si>
  <si>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</si>
  <si>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</si>
  <si>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</si>
  <si>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</si>
  <si>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</si>
  <si>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</si>
  <si>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</si>
  <si>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</si>
  <si>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</si>
  <si>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تعدیل کارمزد کارگزار</t>
  </si>
  <si>
    <t>هزینه تنزیل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</si>
  <si>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</si>
  <si>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</si>
  <si>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</si>
  <si>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</si>
  <si>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</si>
  <si>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</si>
  <si>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</si>
  <si>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</si>
  <si>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</si>
  <si>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صورت وضعیت پورتفوی</t>
  </si>
  <si>
    <t xml:space="preserve">صورت وضعیت پرتفوی </t>
  </si>
  <si>
    <t>صورت وضعیت پرتفوی</t>
  </si>
  <si>
    <t xml:space="preserve">صورت وضعیت درآمدها </t>
  </si>
  <si>
    <t>صورت وضعیت درآمدها</t>
  </si>
  <si>
    <t>-2-1</t>
  </si>
  <si>
    <t>-2-2</t>
  </si>
  <si>
    <t>-3-2</t>
  </si>
  <si>
    <t>سپرده بانکی</t>
  </si>
  <si>
    <t>2-2</t>
  </si>
  <si>
    <t>3-2</t>
  </si>
  <si>
    <t xml:space="preserve">سپرده بانکی </t>
  </si>
  <si>
    <t xml:space="preserve"> موسسه اعتباری ملل</t>
  </si>
  <si>
    <t xml:space="preserve"> بانک خاورمیانه </t>
  </si>
  <si>
    <t xml:space="preserve"> بانک گردشگری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</si>
</sst>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%"/>
  </numFmts>
  <fonts count="12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sz val="11"/>
      <name val="B Nazanin"/>
      <charset val="178"/>
    </font>
    <font>
      <b/>
      <sz val="16"/>
      <color rgb="FF000000"/>
      <name val="B Nazanin"/>
      <charset val="178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theme="0" tint="-0.34998626667073579"/>
      <name val="IRAN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3">
    <xf numFmtId="0" fontId="0" fillId="0" borderId="0"/>
    <xf numFmtId="0" fontId="5" fillId="0" borderId="0"/>
    <xf numFmtId="9" fontId="8" fillId="0" borderId="0" applyFont="0" applyFill="0" applyBorder="0" applyAlignment="0" applyProtection="0"/>
  </cellStyleXfs>
  <cellXfs count="110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6" fillId="0" borderId="0" xfId="1" applyFont="1"/>
    <xf numFmtId="0" fontId="7" fillId="0" borderId="0" xfId="1" applyFont="1" applyAlignment="1">
      <alignment vertical="center"/>
    </xf>
    <xf numFmtId="0" fontId="2" fillId="0" borderId="0" xfId="0" applyFont="1" applyAlignment="1">
      <alignment horizontal="right" vertical="center"/>
    </xf>
    <xf numFmtId="3" fontId="0" fillId="0" borderId="0" xfId="0" applyNumberFormat="1" applyAlignment="1">
      <alignment horizontal="left"/>
    </xf>
    <xf numFmtId="0" fontId="2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right" vertical="top"/>
    </xf>
    <xf numFmtId="0" fontId="3" fillId="0" borderId="6" xfId="0" applyFont="1" applyFill="1" applyBorder="1" applyAlignment="1">
      <alignment horizontal="center" vertical="center"/>
    </xf>
    <xf numFmtId="3" fontId="4" fillId="0" borderId="7" xfId="0" applyNumberFormat="1" applyFont="1" applyFill="1" applyBorder="1" applyAlignment="1">
      <alignment horizontal="right" vertical="top"/>
    </xf>
    <xf numFmtId="0" fontId="0" fillId="0" borderId="0" xfId="0"/>
    <xf numFmtId="0" fontId="10" fillId="0" borderId="0" xfId="0" applyFont="1" applyAlignment="1">
      <alignment horizontal="left"/>
    </xf>
    <xf numFmtId="3" fontId="4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/>
    </xf>
    <xf numFmtId="10" fontId="0" fillId="0" borderId="0" xfId="2" applyNumberFormat="1" applyFont="1" applyAlignment="1">
      <alignment horizontal="left"/>
    </xf>
    <xf numFmtId="10" fontId="0" fillId="0" borderId="2" xfId="2" applyNumberFormat="1" applyFont="1" applyBorder="1" applyAlignment="1">
      <alignment horizontal="left"/>
    </xf>
    <xf numFmtId="10" fontId="3" fillId="0" borderId="1" xfId="2" applyNumberFormat="1" applyFont="1" applyFill="1" applyBorder="1" applyAlignment="1">
      <alignment horizontal="center" vertical="center"/>
    </xf>
    <xf numFmtId="10" fontId="4" fillId="0" borderId="2" xfId="2" applyNumberFormat="1" applyFont="1" applyFill="1" applyBorder="1" applyAlignment="1">
      <alignment horizontal="center" vertical="center"/>
    </xf>
    <xf numFmtId="10" fontId="4" fillId="0" borderId="0" xfId="2" applyNumberFormat="1" applyFont="1" applyFill="1" applyAlignment="1">
      <alignment horizontal="center" vertical="center"/>
    </xf>
    <xf numFmtId="10" fontId="4" fillId="0" borderId="4" xfId="2" applyNumberFormat="1" applyFont="1" applyFill="1" applyBorder="1" applyAlignment="1">
      <alignment horizontal="center" vertical="center"/>
    </xf>
    <xf numFmtId="10" fontId="4" fillId="0" borderId="5" xfId="2" applyNumberFormat="1" applyFont="1" applyFill="1" applyBorder="1" applyAlignment="1">
      <alignment horizontal="center" vertical="center"/>
    </xf>
    <xf numFmtId="9" fontId="0" fillId="0" borderId="0" xfId="2" applyNumberFormat="1" applyFont="1" applyAlignment="1">
      <alignment horizontal="center" vertical="center"/>
    </xf>
    <xf numFmtId="9" fontId="3" fillId="0" borderId="1" xfId="2" applyNumberFormat="1" applyFont="1" applyFill="1" applyBorder="1" applyAlignment="1">
      <alignment horizontal="center" vertical="center"/>
    </xf>
    <xf numFmtId="9" fontId="4" fillId="0" borderId="2" xfId="2" applyNumberFormat="1" applyFont="1" applyFill="1" applyBorder="1" applyAlignment="1">
      <alignment horizontal="center" vertical="center"/>
    </xf>
    <xf numFmtId="9" fontId="4" fillId="0" borderId="0" xfId="2" applyNumberFormat="1" applyFont="1" applyFill="1" applyAlignment="1">
      <alignment horizontal="center" vertical="center"/>
    </xf>
    <xf numFmtId="9" fontId="4" fillId="0" borderId="4" xfId="2" applyNumberFormat="1" applyFont="1" applyFill="1" applyBorder="1" applyAlignment="1">
      <alignment horizontal="center" vertical="center"/>
    </xf>
    <xf numFmtId="9" fontId="4" fillId="0" borderId="5" xfId="2" applyNumberFormat="1" applyFont="1" applyFill="1" applyBorder="1" applyAlignment="1">
      <alignment horizontal="center" vertical="center"/>
    </xf>
    <xf numFmtId="9" fontId="0" fillId="0" borderId="0" xfId="2" applyNumberFormat="1" applyFon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 vertical="center"/>
    </xf>
    <xf numFmtId="9" fontId="3" fillId="0" borderId="3" xfId="2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0" fillId="0" borderId="0" xfId="0" applyNumberFormat="1" applyFill="1"/>
    <xf numFmtId="3" fontId="0" fillId="0" borderId="0" xfId="0" applyNumberFormat="1" applyFill="1" applyAlignment="1">
      <alignment horizontal="left"/>
    </xf>
    <xf numFmtId="164" fontId="4" fillId="0" borderId="0" xfId="2" applyNumberFormat="1" applyFont="1" applyFill="1" applyAlignment="1">
      <alignment horizontal="center" vertical="center"/>
    </xf>
    <xf numFmtId="37" fontId="4" fillId="0" borderId="2" xfId="0" applyNumberFormat="1" applyFont="1" applyFill="1" applyBorder="1" applyAlignment="1">
      <alignment horizontal="center" vertical="center"/>
    </xf>
    <xf numFmtId="37" fontId="0" fillId="0" borderId="0" xfId="0" applyNumberFormat="1" applyAlignment="1">
      <alignment horizontal="center" vertical="center"/>
    </xf>
    <xf numFmtId="37" fontId="4" fillId="0" borderId="0" xfId="0" applyNumberFormat="1" applyFont="1" applyFill="1" applyBorder="1" applyAlignment="1">
      <alignment horizontal="center" vertical="center"/>
    </xf>
    <xf numFmtId="37" fontId="4" fillId="0" borderId="0" xfId="0" applyNumberFormat="1" applyFont="1" applyFill="1" applyAlignment="1">
      <alignment horizontal="center" vertical="center"/>
    </xf>
    <xf numFmtId="37" fontId="4" fillId="0" borderId="4" xfId="0" applyNumberFormat="1" applyFont="1" applyFill="1" applyBorder="1" applyAlignment="1">
      <alignment horizontal="center" vertical="center"/>
    </xf>
    <xf numFmtId="3" fontId="0" fillId="0" borderId="0" xfId="2" applyNumberFormat="1" applyFont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1" fontId="11" fillId="0" borderId="0" xfId="2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7" fillId="0" borderId="0" xfId="1" applyFont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7" fontId="4" fillId="0" borderId="0" xfId="0" applyNumberFormat="1" applyFont="1" applyFill="1" applyAlignment="1">
      <alignment horizontal="center" vertical="center"/>
    </xf>
    <xf numFmtId="37" fontId="4" fillId="0" borderId="4" xfId="0" applyNumberFormat="1" applyFont="1" applyFill="1" applyBorder="1" applyAlignment="1">
      <alignment horizontal="center" vertical="center"/>
    </xf>
    <xf numFmtId="37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top"/>
    </xf>
    <xf numFmtId="37" fontId="0" fillId="0" borderId="0" xfId="0" applyNumberFormat="1" applyAlignment="1">
      <alignment horizontal="left"/>
    </xf>
    <xf numFmtId="9" fontId="4" fillId="0" borderId="0" xfId="2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3E061BE3-81CF-462B-896C-680E6A0FC25B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28576</xdr:rowOff>
    </xdr:from>
    <xdr:ext cx="3611641" cy="4817451"/>
    <xdr:pic>
      <xdr:nvPicPr>
        <xdr:cNvPr id="2" name="Picture 1">
          <a:extLst>
            <a:ext uri="{FF2B5EF4-FFF2-40B4-BE49-F238E27FC236}">
              <a16:creationId xmlns:a16="http://schemas.microsoft.com/office/drawing/2014/main" id="{5C941D59-C5BB-42E4-8C43-3619B6CBF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74758" y="28576"/>
          <a:ext cx="3611641" cy="48174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2424E-F722-4641-98FC-5A0409DBA878}">
  <dimension ref="A21:Y25"/>
  <sheetViews>
    <sheetView showGridLines="0" rightToLeft="1" view="pageBreakPreview" zoomScaleNormal="100" zoomScaleSheetLayoutView="100" workbookViewId="0">
      <selection activeCell="N13" sqref="N13"/>
    </sheetView>
  </sheetViews>
  <sheetFormatPr defaultRowHeight="18"/>
  <cols>
    <col min="1" max="16384" width="9.140625" style="21"/>
  </cols>
  <sheetData>
    <row r="21" spans="1:25" ht="21.75" customHeight="1"/>
    <row r="23" spans="1:25" ht="26.25">
      <c r="A23" s="85" t="s">
        <v>0</v>
      </c>
      <c r="B23" s="85"/>
      <c r="C23" s="85"/>
      <c r="D23" s="85"/>
      <c r="E23" s="85"/>
      <c r="F23" s="85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</row>
    <row r="24" spans="1:25" ht="26.25">
      <c r="A24" s="85" t="s">
        <v>73</v>
      </c>
      <c r="B24" s="85"/>
      <c r="C24" s="85"/>
      <c r="D24" s="85"/>
      <c r="E24" s="85"/>
      <c r="F24" s="85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</row>
    <row r="25" spans="1:25" ht="26.25">
      <c r="A25" s="85" t="s">
        <v>1</v>
      </c>
      <c r="B25" s="85"/>
      <c r="C25" s="85"/>
      <c r="D25" s="85"/>
      <c r="E25" s="85"/>
      <c r="F25" s="85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</row>
  </sheetData>
  <mergeCells count="3">
    <mergeCell ref="A23:F23"/>
    <mergeCell ref="A24:F24"/>
    <mergeCell ref="A25:F2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Z62"/>
  <sheetViews>
    <sheetView rightToLeft="1" view="pageBreakPreview" zoomScaleNormal="100" zoomScaleSheetLayoutView="100" workbookViewId="0">
      <selection activeCell="M49" sqref="M49"/>
    </sheetView>
  </sheetViews>
  <sheetFormatPr defaultRowHeight="12.75"/>
  <cols>
    <col min="1" max="1" width="26.28515625" bestFit="1" customWidth="1"/>
    <col min="2" max="2" width="1.28515625" customWidth="1"/>
    <col min="3" max="3" width="13.85546875" bestFit="1" customWidth="1"/>
    <col min="4" max="4" width="1.28515625" customWidth="1"/>
    <col min="5" max="5" width="17.7109375" bestFit="1" customWidth="1"/>
    <col min="6" max="6" width="1.28515625" customWidth="1"/>
    <col min="7" max="7" width="17.42578125" bestFit="1" customWidth="1"/>
    <col min="8" max="8" width="1.28515625" customWidth="1"/>
    <col min="9" max="9" width="26.28515625" bestFit="1" customWidth="1"/>
    <col min="10" max="10" width="1.28515625" customWidth="1"/>
    <col min="11" max="11" width="16.42578125" bestFit="1" customWidth="1"/>
    <col min="12" max="12" width="1.28515625" customWidth="1"/>
    <col min="13" max="13" width="17.7109375" bestFit="1" customWidth="1"/>
    <col min="14" max="14" width="1.28515625" customWidth="1"/>
    <col min="15" max="15" width="17.42578125" bestFit="1" customWidth="1"/>
    <col min="16" max="16" width="1.28515625" customWidth="1"/>
    <col min="17" max="17" width="18" customWidth="1"/>
    <col min="18" max="18" width="1.28515625" customWidth="1"/>
    <col min="19" max="19" width="0.28515625" customWidth="1"/>
    <col min="22" max="23" width="12.7109375" bestFit="1" customWidth="1"/>
    <col min="24" max="24" width="13.85546875" bestFit="1" customWidth="1"/>
    <col min="25" max="25" width="12.7109375" bestFit="1" customWidth="1"/>
    <col min="26" max="26" width="13.85546875" bestFit="1" customWidth="1"/>
  </cols>
  <sheetData>
    <row r="1" spans="1:18" ht="29.1" customHeight="1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18" ht="21.75" customHeight="1">
      <c r="A2" s="96" t="s">
        <v>77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</row>
    <row r="3" spans="1:18" ht="21.75" customHeight="1">
      <c r="A3" s="96" t="s">
        <v>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</row>
    <row r="4" spans="1:18" ht="14.45" customHeight="1"/>
    <row r="5" spans="1:18" ht="14.45" customHeight="1">
      <c r="A5" s="95" t="s">
        <v>71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</row>
    <row r="6" spans="1:18" ht="14.45" customHeight="1">
      <c r="A6" s="91" t="s">
        <v>42</v>
      </c>
      <c r="C6" s="91" t="s">
        <v>52</v>
      </c>
      <c r="D6" s="91"/>
      <c r="E6" s="91"/>
      <c r="F6" s="91"/>
      <c r="G6" s="91"/>
      <c r="H6" s="91"/>
      <c r="I6" s="91"/>
      <c r="K6" s="91" t="s">
        <v>53</v>
      </c>
      <c r="L6" s="91"/>
      <c r="M6" s="91"/>
      <c r="N6" s="91"/>
      <c r="O6" s="91"/>
      <c r="P6" s="91"/>
      <c r="Q6" s="91"/>
      <c r="R6" s="91"/>
    </row>
    <row r="7" spans="1:18" ht="37.5" customHeight="1">
      <c r="A7" s="91"/>
      <c r="C7" s="14" t="s">
        <v>12</v>
      </c>
      <c r="D7" s="3"/>
      <c r="E7" s="14" t="s">
        <v>14</v>
      </c>
      <c r="F7" s="3"/>
      <c r="G7" s="14" t="s">
        <v>69</v>
      </c>
      <c r="H7" s="3"/>
      <c r="I7" s="14" t="s">
        <v>72</v>
      </c>
      <c r="K7" s="14" t="s">
        <v>12</v>
      </c>
      <c r="L7" s="3"/>
      <c r="M7" s="14" t="s">
        <v>14</v>
      </c>
      <c r="N7" s="3"/>
      <c r="O7" s="14" t="s">
        <v>69</v>
      </c>
      <c r="P7" s="3"/>
      <c r="Q7" s="106" t="s">
        <v>72</v>
      </c>
      <c r="R7" s="106"/>
    </row>
    <row r="8" spans="1:18" ht="21.75" customHeight="1">
      <c r="A8" s="5" t="s">
        <v>24</v>
      </c>
      <c r="C8" s="67">
        <v>81000000</v>
      </c>
      <c r="D8" s="57"/>
      <c r="E8" s="67">
        <v>38890218150</v>
      </c>
      <c r="F8" s="57"/>
      <c r="G8" s="67">
        <v>32108189904</v>
      </c>
      <c r="H8" s="57"/>
      <c r="I8" s="67">
        <f>E8-G8</f>
        <v>6782028246</v>
      </c>
      <c r="J8" s="35"/>
      <c r="K8" s="34">
        <v>81000000</v>
      </c>
      <c r="L8" s="35"/>
      <c r="M8" s="34">
        <v>38890218150</v>
      </c>
      <c r="N8" s="35"/>
      <c r="O8" s="34">
        <v>32108189904</v>
      </c>
      <c r="P8" s="35"/>
      <c r="Q8" s="93">
        <f>M8-O8</f>
        <v>6782028246</v>
      </c>
      <c r="R8" s="93"/>
    </row>
    <row r="9" spans="1:18" ht="21.75" customHeight="1">
      <c r="A9" s="7" t="s">
        <v>23</v>
      </c>
      <c r="C9" s="36">
        <v>27000000</v>
      </c>
      <c r="D9" s="57"/>
      <c r="E9" s="36">
        <v>47425131450</v>
      </c>
      <c r="F9" s="57"/>
      <c r="G9" s="36">
        <v>37526851483</v>
      </c>
      <c r="H9" s="57"/>
      <c r="I9" s="65">
        <f t="shared" ref="I9:I19" si="0">E9-G9</f>
        <v>9898279967</v>
      </c>
      <c r="J9" s="35"/>
      <c r="K9" s="36">
        <v>27000000</v>
      </c>
      <c r="L9" s="35"/>
      <c r="M9" s="36">
        <v>47425131450</v>
      </c>
      <c r="N9" s="35"/>
      <c r="O9" s="36">
        <v>37526851483</v>
      </c>
      <c r="P9" s="35"/>
      <c r="Q9" s="104">
        <f t="shared" ref="Q9:Q19" si="1">M9-O9</f>
        <v>9898279967</v>
      </c>
      <c r="R9" s="104"/>
    </row>
    <row r="10" spans="1:18" ht="21.75" customHeight="1">
      <c r="A10" s="61" t="s">
        <v>18</v>
      </c>
      <c r="B10" s="56"/>
      <c r="C10" s="36">
        <v>8470000000</v>
      </c>
      <c r="D10" s="57"/>
      <c r="E10" s="36">
        <v>4479229062000</v>
      </c>
      <c r="F10" s="57"/>
      <c r="G10" s="36">
        <v>3384680607063</v>
      </c>
      <c r="H10" s="57"/>
      <c r="I10" s="65">
        <f t="shared" si="0"/>
        <v>1094548454937</v>
      </c>
      <c r="J10" s="35"/>
      <c r="K10" s="36">
        <v>8470000000</v>
      </c>
      <c r="L10" s="35"/>
      <c r="M10" s="36">
        <v>4479229062000</v>
      </c>
      <c r="N10" s="35"/>
      <c r="O10" s="36">
        <v>3384680607063</v>
      </c>
      <c r="P10" s="35"/>
      <c r="Q10" s="104">
        <f t="shared" si="1"/>
        <v>1094548454937</v>
      </c>
      <c r="R10" s="104"/>
    </row>
    <row r="11" spans="1:18" ht="21.75" customHeight="1">
      <c r="A11" s="7" t="s">
        <v>25</v>
      </c>
      <c r="C11" s="36">
        <v>2634357</v>
      </c>
      <c r="D11" s="57"/>
      <c r="E11" s="36">
        <v>15476414023</v>
      </c>
      <c r="F11" s="57"/>
      <c r="G11" s="36">
        <v>12922833029</v>
      </c>
      <c r="H11" s="57"/>
      <c r="I11" s="65">
        <f t="shared" si="0"/>
        <v>2553580994</v>
      </c>
      <c r="J11" s="35"/>
      <c r="K11" s="36">
        <v>2634357</v>
      </c>
      <c r="L11" s="35"/>
      <c r="M11" s="36">
        <v>15476414023</v>
      </c>
      <c r="N11" s="35"/>
      <c r="O11" s="36">
        <v>12922833029</v>
      </c>
      <c r="P11" s="35"/>
      <c r="Q11" s="104">
        <f t="shared" si="1"/>
        <v>2553580994</v>
      </c>
      <c r="R11" s="104"/>
    </row>
    <row r="12" spans="1:18" ht="21.75" customHeight="1">
      <c r="A12" s="7" t="s">
        <v>28</v>
      </c>
      <c r="C12" s="36">
        <v>8400000</v>
      </c>
      <c r="D12" s="57"/>
      <c r="E12" s="36">
        <v>14128233840</v>
      </c>
      <c r="F12" s="57"/>
      <c r="G12" s="36">
        <v>12182679157</v>
      </c>
      <c r="H12" s="57"/>
      <c r="I12" s="65">
        <f t="shared" si="0"/>
        <v>1945554683</v>
      </c>
      <c r="J12" s="35"/>
      <c r="K12" s="36">
        <v>8400000</v>
      </c>
      <c r="L12" s="35"/>
      <c r="M12" s="36">
        <v>14128233840</v>
      </c>
      <c r="N12" s="35"/>
      <c r="O12" s="36">
        <v>12182679157</v>
      </c>
      <c r="P12" s="35"/>
      <c r="Q12" s="104">
        <f t="shared" si="1"/>
        <v>1945554683</v>
      </c>
      <c r="R12" s="104"/>
    </row>
    <row r="13" spans="1:18" ht="21.75" customHeight="1">
      <c r="A13" s="7" t="s">
        <v>31</v>
      </c>
      <c r="C13" s="36">
        <v>200000</v>
      </c>
      <c r="D13" s="57"/>
      <c r="E13" s="36">
        <v>1576563300</v>
      </c>
      <c r="F13" s="57"/>
      <c r="G13" s="36">
        <v>1559445819</v>
      </c>
      <c r="H13" s="57"/>
      <c r="I13" s="65">
        <f t="shared" si="0"/>
        <v>17117481</v>
      </c>
      <c r="J13" s="35"/>
      <c r="K13" s="36">
        <v>200000</v>
      </c>
      <c r="L13" s="35"/>
      <c r="M13" s="36">
        <v>1576563300</v>
      </c>
      <c r="N13" s="35"/>
      <c r="O13" s="36">
        <v>1559445819</v>
      </c>
      <c r="P13" s="35"/>
      <c r="Q13" s="104">
        <f t="shared" si="1"/>
        <v>17117481</v>
      </c>
      <c r="R13" s="104"/>
    </row>
    <row r="14" spans="1:18" ht="21.75" customHeight="1">
      <c r="A14" s="61" t="s">
        <v>21</v>
      </c>
      <c r="B14" s="56"/>
      <c r="C14" s="36">
        <v>11000000</v>
      </c>
      <c r="D14" s="57"/>
      <c r="E14" s="36">
        <v>53579295000</v>
      </c>
      <c r="F14" s="57"/>
      <c r="G14" s="36">
        <v>43852053685</v>
      </c>
      <c r="H14" s="57"/>
      <c r="I14" s="65">
        <f t="shared" si="0"/>
        <v>9727241315</v>
      </c>
      <c r="J14" s="35"/>
      <c r="K14" s="36">
        <v>11000000</v>
      </c>
      <c r="L14" s="35"/>
      <c r="M14" s="36">
        <v>53579295000</v>
      </c>
      <c r="N14" s="35"/>
      <c r="O14" s="36">
        <v>43852053685</v>
      </c>
      <c r="P14" s="35"/>
      <c r="Q14" s="104">
        <f t="shared" si="1"/>
        <v>9727241315</v>
      </c>
      <c r="R14" s="104"/>
    </row>
    <row r="15" spans="1:18" ht="21.75" customHeight="1">
      <c r="A15" s="61" t="s">
        <v>20</v>
      </c>
      <c r="B15" s="56"/>
      <c r="C15" s="36">
        <v>10400000</v>
      </c>
      <c r="D15" s="57"/>
      <c r="E15" s="36">
        <v>43750923840</v>
      </c>
      <c r="F15" s="57"/>
      <c r="G15" s="36">
        <v>37203297698</v>
      </c>
      <c r="H15" s="57"/>
      <c r="I15" s="65">
        <f t="shared" si="0"/>
        <v>6547626142</v>
      </c>
      <c r="J15" s="35"/>
      <c r="K15" s="36">
        <v>10400000</v>
      </c>
      <c r="L15" s="35"/>
      <c r="M15" s="36">
        <v>43750923840</v>
      </c>
      <c r="N15" s="35"/>
      <c r="O15" s="36">
        <v>37203297698</v>
      </c>
      <c r="P15" s="35"/>
      <c r="Q15" s="104">
        <f t="shared" si="1"/>
        <v>6547626142</v>
      </c>
      <c r="R15" s="104"/>
    </row>
    <row r="16" spans="1:18" ht="21.75" customHeight="1">
      <c r="A16" s="61" t="s">
        <v>22</v>
      </c>
      <c r="B16" s="56"/>
      <c r="C16" s="36">
        <v>17690000</v>
      </c>
      <c r="D16" s="57"/>
      <c r="E16" s="36">
        <v>72642579529</v>
      </c>
      <c r="F16" s="57"/>
      <c r="G16" s="36">
        <v>60887037675</v>
      </c>
      <c r="H16" s="57"/>
      <c r="I16" s="65">
        <f t="shared" si="0"/>
        <v>11755541854</v>
      </c>
      <c r="J16" s="35"/>
      <c r="K16" s="36">
        <v>17690000</v>
      </c>
      <c r="L16" s="35"/>
      <c r="M16" s="36">
        <v>72642579529</v>
      </c>
      <c r="N16" s="35"/>
      <c r="O16" s="36">
        <v>60887037675</v>
      </c>
      <c r="P16" s="35"/>
      <c r="Q16" s="104">
        <f t="shared" si="1"/>
        <v>11755541854</v>
      </c>
      <c r="R16" s="104"/>
    </row>
    <row r="17" spans="1:26" ht="21.75" customHeight="1">
      <c r="A17" s="7" t="s">
        <v>32</v>
      </c>
      <c r="C17" s="36">
        <v>50000000</v>
      </c>
      <c r="D17" s="57"/>
      <c r="E17" s="36">
        <v>144982192500</v>
      </c>
      <c r="F17" s="57"/>
      <c r="G17" s="36">
        <v>131446319228</v>
      </c>
      <c r="H17" s="57"/>
      <c r="I17" s="65">
        <f t="shared" si="0"/>
        <v>13535873272</v>
      </c>
      <c r="J17" s="35"/>
      <c r="K17" s="36">
        <v>50000000</v>
      </c>
      <c r="L17" s="35"/>
      <c r="M17" s="36">
        <v>144982192500</v>
      </c>
      <c r="N17" s="35"/>
      <c r="O17" s="36">
        <v>131446319228</v>
      </c>
      <c r="P17" s="35"/>
      <c r="Q17" s="104">
        <f t="shared" si="1"/>
        <v>13535873272</v>
      </c>
      <c r="R17" s="104"/>
      <c r="V17" s="24"/>
      <c r="W17" s="24"/>
      <c r="X17" s="24"/>
      <c r="Y17" s="24"/>
      <c r="Z17" s="24"/>
    </row>
    <row r="18" spans="1:26" ht="21.75" customHeight="1">
      <c r="A18" s="7" t="s">
        <v>30</v>
      </c>
      <c r="C18" s="36">
        <v>10000000</v>
      </c>
      <c r="D18" s="57"/>
      <c r="E18" s="36">
        <v>42674566500</v>
      </c>
      <c r="F18" s="57"/>
      <c r="G18" s="36">
        <v>44208343563</v>
      </c>
      <c r="H18" s="57"/>
      <c r="I18" s="65">
        <f t="shared" si="0"/>
        <v>-1533777063</v>
      </c>
      <c r="J18" s="35"/>
      <c r="K18" s="36">
        <v>10000000</v>
      </c>
      <c r="L18" s="35"/>
      <c r="M18" s="36">
        <v>42674566500</v>
      </c>
      <c r="N18" s="35"/>
      <c r="O18" s="36">
        <v>44208343563</v>
      </c>
      <c r="P18" s="35"/>
      <c r="Q18" s="104">
        <f t="shared" si="1"/>
        <v>-1533777063</v>
      </c>
      <c r="R18" s="104"/>
    </row>
    <row r="19" spans="1:26" ht="21.75" customHeight="1">
      <c r="A19" s="9" t="s">
        <v>27</v>
      </c>
      <c r="C19" s="37">
        <v>788</v>
      </c>
      <c r="D19" s="57"/>
      <c r="E19" s="37">
        <v>11084134080</v>
      </c>
      <c r="F19" s="57"/>
      <c r="G19" s="37">
        <v>9840509962</v>
      </c>
      <c r="H19" s="57"/>
      <c r="I19" s="65">
        <f t="shared" si="0"/>
        <v>1243624118</v>
      </c>
      <c r="J19" s="35"/>
      <c r="K19" s="37">
        <v>788</v>
      </c>
      <c r="L19" s="35"/>
      <c r="M19" s="37">
        <v>11084134080</v>
      </c>
      <c r="N19" s="35"/>
      <c r="O19" s="37">
        <v>9840509962</v>
      </c>
      <c r="P19" s="35"/>
      <c r="Q19" s="104">
        <f t="shared" si="1"/>
        <v>1243624118</v>
      </c>
      <c r="R19" s="104"/>
    </row>
    <row r="20" spans="1:26" ht="21.75" customHeight="1">
      <c r="A20" s="12" t="s">
        <v>34</v>
      </c>
      <c r="C20" s="66"/>
      <c r="D20" s="57"/>
      <c r="E20" s="66">
        <f>SUM(E8:E19)</f>
        <v>4965439314212</v>
      </c>
      <c r="F20" s="57"/>
      <c r="G20" s="66">
        <f>SUM(G8:G19)</f>
        <v>3808418168266</v>
      </c>
      <c r="H20" s="57"/>
      <c r="I20" s="66">
        <f>SUM(I8:I19)</f>
        <v>1157021145946</v>
      </c>
      <c r="J20" s="35"/>
      <c r="K20" s="38"/>
      <c r="L20" s="35"/>
      <c r="M20" s="38">
        <f>SUM(M8:M19)</f>
        <v>4965439314212</v>
      </c>
      <c r="N20" s="35"/>
      <c r="O20" s="38">
        <f>SUM(O8:O19)</f>
        <v>3808418168266</v>
      </c>
      <c r="P20" s="35"/>
      <c r="Q20" s="105">
        <f>SUM(Q8:R19)</f>
        <v>1157021145946</v>
      </c>
      <c r="R20" s="105"/>
    </row>
    <row r="21" spans="1:26">
      <c r="C21" s="56"/>
      <c r="D21" s="56"/>
      <c r="E21" s="56"/>
      <c r="F21" s="56"/>
      <c r="G21" s="56"/>
      <c r="H21" s="56"/>
      <c r="I21" s="56"/>
    </row>
    <row r="22" spans="1:26">
      <c r="C22" s="83"/>
      <c r="D22" s="56"/>
      <c r="E22" s="69"/>
      <c r="F22" s="56"/>
      <c r="G22" s="56"/>
      <c r="H22" s="56"/>
      <c r="I22" s="84"/>
      <c r="K22" s="24"/>
      <c r="M22" s="24"/>
      <c r="O22" s="24"/>
    </row>
    <row r="23" spans="1:26">
      <c r="I23" s="24"/>
      <c r="K23" s="24"/>
      <c r="M23" s="24"/>
      <c r="O23" s="24"/>
    </row>
    <row r="24" spans="1:26">
      <c r="K24" s="24"/>
      <c r="M24" s="24"/>
      <c r="Q24" s="24"/>
    </row>
    <row r="25" spans="1:26">
      <c r="I25" s="24"/>
      <c r="K25" s="24"/>
    </row>
    <row r="26" spans="1:26">
      <c r="A26" s="79"/>
      <c r="B26" s="79"/>
      <c r="C26" s="79"/>
      <c r="D26" s="79"/>
      <c r="E26" s="79"/>
      <c r="M26" s="24"/>
    </row>
    <row r="27" spans="1:26" ht="18.75">
      <c r="A27" s="107"/>
      <c r="B27" s="107"/>
      <c r="C27" s="107"/>
      <c r="D27" s="79"/>
      <c r="E27" s="29"/>
    </row>
    <row r="28" spans="1:26" ht="18.75">
      <c r="A28" s="107"/>
      <c r="B28" s="107"/>
      <c r="C28" s="107"/>
      <c r="D28" s="79"/>
      <c r="E28" s="29"/>
    </row>
    <row r="29" spans="1:26" ht="18.75">
      <c r="A29" s="107"/>
      <c r="B29" s="107"/>
      <c r="C29" s="107"/>
      <c r="D29" s="79"/>
      <c r="E29" s="29"/>
    </row>
    <row r="30" spans="1:26" ht="18.75">
      <c r="A30" s="107"/>
      <c r="B30" s="107"/>
      <c r="C30" s="107"/>
      <c r="D30" s="79"/>
      <c r="E30" s="29"/>
    </row>
    <row r="31" spans="1:26" ht="18.75">
      <c r="A31" s="107"/>
      <c r="B31" s="107"/>
      <c r="C31" s="107"/>
      <c r="D31" s="79"/>
      <c r="E31" s="29"/>
    </row>
    <row r="32" spans="1:26" ht="18.75">
      <c r="A32" s="107"/>
      <c r="B32" s="107"/>
      <c r="C32" s="107"/>
      <c r="D32" s="79"/>
      <c r="E32" s="29"/>
    </row>
    <row r="33" spans="1:5" ht="18.75">
      <c r="A33" s="107"/>
      <c r="B33" s="107"/>
      <c r="C33" s="107"/>
      <c r="D33" s="79"/>
      <c r="E33" s="29"/>
    </row>
    <row r="34" spans="1:5" ht="18.75">
      <c r="A34" s="107"/>
      <c r="B34" s="107"/>
      <c r="C34" s="107"/>
      <c r="D34" s="79"/>
      <c r="E34" s="29"/>
    </row>
    <row r="35" spans="1:5" ht="18.75">
      <c r="A35" s="107"/>
      <c r="B35" s="107"/>
      <c r="C35" s="107"/>
      <c r="D35" s="79"/>
      <c r="E35" s="29"/>
    </row>
    <row r="36" spans="1:5" ht="18.75">
      <c r="A36" s="107"/>
      <c r="B36" s="107"/>
      <c r="C36" s="107"/>
      <c r="D36" s="79"/>
      <c r="E36" s="29"/>
    </row>
    <row r="37" spans="1:5" ht="18.75">
      <c r="A37" s="107"/>
      <c r="B37" s="107"/>
      <c r="C37" s="107"/>
      <c r="D37" s="79"/>
      <c r="E37" s="29"/>
    </row>
    <row r="38" spans="1:5" ht="18.75">
      <c r="A38" s="107"/>
      <c r="B38" s="107"/>
      <c r="C38" s="107"/>
      <c r="D38" s="79"/>
      <c r="E38" s="29"/>
    </row>
    <row r="39" spans="1:5" ht="18.75">
      <c r="A39" s="107"/>
      <c r="B39" s="107"/>
      <c r="C39" s="107"/>
      <c r="D39" s="79"/>
      <c r="E39" s="29"/>
    </row>
    <row r="40" spans="1:5" ht="18.75">
      <c r="A40" s="107"/>
      <c r="B40" s="107"/>
      <c r="C40" s="107"/>
      <c r="D40" s="79"/>
      <c r="E40" s="29"/>
    </row>
    <row r="41" spans="1:5" ht="18.75">
      <c r="A41" s="107"/>
      <c r="B41" s="107"/>
      <c r="C41" s="107"/>
      <c r="D41" s="79"/>
      <c r="E41" s="29"/>
    </row>
    <row r="42" spans="1:5" ht="18.75">
      <c r="A42" s="107"/>
      <c r="B42" s="107"/>
      <c r="C42" s="107"/>
      <c r="D42" s="79"/>
      <c r="E42" s="29"/>
    </row>
    <row r="43" spans="1:5">
      <c r="A43" s="79"/>
      <c r="B43" s="79"/>
      <c r="C43" s="79"/>
      <c r="D43" s="79"/>
      <c r="E43" s="79"/>
    </row>
    <row r="44" spans="1:5">
      <c r="A44" s="79"/>
      <c r="B44" s="79"/>
      <c r="C44" s="79"/>
      <c r="D44" s="79"/>
      <c r="E44" s="79"/>
    </row>
    <row r="45" spans="1:5">
      <c r="A45" s="79"/>
      <c r="B45" s="79"/>
      <c r="C45" s="79"/>
      <c r="D45" s="79"/>
      <c r="E45" s="79"/>
    </row>
    <row r="46" spans="1:5">
      <c r="A46" s="79"/>
      <c r="B46" s="79"/>
      <c r="C46" s="79"/>
      <c r="D46" s="79"/>
      <c r="E46" s="79"/>
    </row>
    <row r="47" spans="1:5">
      <c r="A47" s="79"/>
      <c r="B47" s="79"/>
      <c r="C47" s="79"/>
      <c r="D47" s="79"/>
      <c r="E47" s="79"/>
    </row>
    <row r="48" spans="1:5">
      <c r="A48" s="79"/>
      <c r="B48" s="79"/>
      <c r="C48" s="79"/>
      <c r="D48" s="79"/>
      <c r="E48" s="79"/>
    </row>
    <row r="49" spans="1:5">
      <c r="A49" s="79"/>
      <c r="B49" s="79"/>
      <c r="C49" s="79"/>
      <c r="D49" s="79"/>
      <c r="E49" s="79"/>
    </row>
    <row r="50" spans="1:5">
      <c r="A50" s="79"/>
      <c r="B50" s="79"/>
      <c r="C50" s="79"/>
      <c r="D50" s="79"/>
      <c r="E50" s="79"/>
    </row>
    <row r="51" spans="1:5">
      <c r="A51" s="79"/>
      <c r="B51" s="79"/>
      <c r="C51" s="79"/>
      <c r="D51" s="79"/>
      <c r="E51" s="79"/>
    </row>
    <row r="52" spans="1:5">
      <c r="A52" s="79"/>
      <c r="B52" s="79"/>
      <c r="C52" s="79"/>
      <c r="D52" s="79"/>
      <c r="E52" s="79"/>
    </row>
    <row r="53" spans="1:5">
      <c r="A53" s="79"/>
      <c r="B53" s="79"/>
      <c r="C53" s="79"/>
      <c r="D53" s="79"/>
      <c r="E53" s="79"/>
    </row>
    <row r="54" spans="1:5">
      <c r="A54" s="79"/>
      <c r="B54" s="79"/>
      <c r="C54" s="79"/>
      <c r="D54" s="79"/>
      <c r="E54" s="79"/>
    </row>
    <row r="55" spans="1:5">
      <c r="A55" s="79"/>
      <c r="B55" s="79"/>
      <c r="C55" s="79"/>
      <c r="D55" s="79"/>
      <c r="E55" s="79"/>
    </row>
    <row r="56" spans="1:5">
      <c r="A56" s="79"/>
      <c r="B56" s="79"/>
      <c r="C56" s="79"/>
      <c r="D56" s="79"/>
      <c r="E56" s="79"/>
    </row>
    <row r="57" spans="1:5">
      <c r="A57" s="79"/>
      <c r="B57" s="79"/>
      <c r="C57" s="79"/>
      <c r="D57" s="79"/>
      <c r="E57" s="79"/>
    </row>
    <row r="58" spans="1:5">
      <c r="A58" s="79"/>
      <c r="B58" s="79"/>
      <c r="C58" s="79"/>
      <c r="D58" s="79"/>
      <c r="E58" s="79"/>
    </row>
    <row r="59" spans="1:5">
      <c r="A59" s="79"/>
      <c r="B59" s="79"/>
      <c r="C59" s="79"/>
      <c r="D59" s="79"/>
      <c r="E59" s="79"/>
    </row>
    <row r="60" spans="1:5">
      <c r="A60" s="79"/>
      <c r="B60" s="79"/>
      <c r="C60" s="79"/>
      <c r="D60" s="79"/>
      <c r="E60" s="79"/>
    </row>
    <row r="61" spans="1:5">
      <c r="A61" s="79"/>
      <c r="B61" s="79"/>
      <c r="C61" s="79"/>
      <c r="D61" s="79"/>
      <c r="E61" s="79"/>
    </row>
    <row r="62" spans="1:5">
      <c r="A62" s="79"/>
      <c r="B62" s="79"/>
      <c r="C62" s="79"/>
      <c r="D62" s="79"/>
      <c r="E62" s="79"/>
    </row>
  </sheetData>
  <mergeCells count="37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8:R18"/>
    <mergeCell ref="Q19:R19"/>
    <mergeCell ref="Q20:R20"/>
    <mergeCell ref="Q13:R13"/>
    <mergeCell ref="Q14:R14"/>
    <mergeCell ref="Q15:R15"/>
    <mergeCell ref="Q16:R16"/>
    <mergeCell ref="Q17:R17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42:C42"/>
    <mergeCell ref="A37:C37"/>
    <mergeCell ref="A38:C38"/>
    <mergeCell ref="A39:C39"/>
    <mergeCell ref="A40:C40"/>
    <mergeCell ref="A41:C41"/>
  </mergeCells>
  <pageMargins left="0.39" right="0.39" top="0.39" bottom="0.39" header="0" footer="0"/>
  <pageSetup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46"/>
  <sheetViews>
    <sheetView rightToLeft="1" tabSelected="1" view="pageBreakPreview" topLeftCell="B1" zoomScaleNormal="100" zoomScaleSheetLayoutView="100" workbookViewId="0">
      <selection activeCell="AD30" sqref="AD30"/>
    </sheetView>
  </sheetViews>
  <sheetFormatPr defaultRowHeight="12.75"/>
  <cols>
    <col min="1" max="1" width="5.5703125" customWidth="1"/>
    <col min="2" max="2" width="23.5703125" customWidth="1"/>
    <col min="3" max="3" width="23.42578125" hidden="1" customWidth="1"/>
    <col min="4" max="4" width="1.28515625" hidden="1" customWidth="1"/>
    <col min="5" max="5" width="1.28515625" customWidth="1"/>
    <col min="6" max="6" width="13.7109375" bestFit="1" customWidth="1"/>
    <col min="7" max="7" width="1.28515625" customWidth="1"/>
    <col min="8" max="8" width="17.85546875" bestFit="1" customWidth="1"/>
    <col min="9" max="9" width="1.28515625" customWidth="1"/>
    <col min="10" max="10" width="17.7109375" bestFit="1" customWidth="1"/>
    <col min="11" max="11" width="1.28515625" customWidth="1"/>
    <col min="12" max="12" width="11.7109375" bestFit="1" customWidth="1"/>
    <col min="13" max="13" width="1.28515625" customWidth="1"/>
    <col min="14" max="14" width="16.42578125" bestFit="1" customWidth="1"/>
    <col min="15" max="15" width="1.28515625" customWidth="1"/>
    <col min="16" max="16" width="13.140625" bestFit="1" customWidth="1"/>
    <col min="17" max="17" width="1.28515625" customWidth="1"/>
    <col min="18" max="18" width="17.7109375" bestFit="1" customWidth="1"/>
    <col min="19" max="19" width="1.28515625" customWidth="1"/>
    <col min="20" max="20" width="13.85546875" bestFit="1" customWidth="1"/>
    <col min="21" max="21" width="1.28515625" customWidth="1"/>
    <col min="22" max="22" width="16.140625" bestFit="1" customWidth="1"/>
    <col min="23" max="23" width="1.28515625" customWidth="1"/>
    <col min="24" max="24" width="17.7109375" bestFit="1" customWidth="1"/>
    <col min="25" max="25" width="1.28515625" customWidth="1"/>
    <col min="26" max="26" width="19.140625" bestFit="1" customWidth="1"/>
    <col min="27" max="27" width="1.28515625" customWidth="1"/>
    <col min="28" max="28" width="24.5703125" style="42" customWidth="1"/>
    <col min="29" max="29" width="0.28515625" customWidth="1"/>
    <col min="30" max="30" width="19.140625" bestFit="1" customWidth="1"/>
    <col min="31" max="31" width="9.140625" style="42"/>
  </cols>
  <sheetData>
    <row r="1" spans="1:28" ht="29.1" customHeight="1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</row>
    <row r="2" spans="1:28" ht="21.75" customHeight="1">
      <c r="A2" s="96" t="s">
        <v>74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</row>
    <row r="3" spans="1:28" ht="21.75" customHeight="1">
      <c r="A3" s="96" t="s">
        <v>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</row>
    <row r="4" spans="1:28" ht="14.45" customHeight="1">
      <c r="A4" s="1" t="s">
        <v>2</v>
      </c>
      <c r="B4" s="95" t="s">
        <v>3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</row>
    <row r="5" spans="1:28" ht="14.45" customHeight="1">
      <c r="A5" s="25" t="s">
        <v>4</v>
      </c>
      <c r="B5" s="95" t="s">
        <v>5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</row>
    <row r="6" spans="1:28" ht="14.45" customHeight="1">
      <c r="F6" s="91" t="s">
        <v>6</v>
      </c>
      <c r="G6" s="91"/>
      <c r="H6" s="91"/>
      <c r="I6" s="91"/>
      <c r="J6" s="91"/>
      <c r="L6" s="91" t="s">
        <v>7</v>
      </c>
      <c r="M6" s="91"/>
      <c r="N6" s="91"/>
      <c r="O6" s="91"/>
      <c r="P6" s="91"/>
      <c r="Q6" s="91"/>
      <c r="R6" s="91"/>
      <c r="T6" s="91" t="s">
        <v>8</v>
      </c>
      <c r="U6" s="91"/>
      <c r="V6" s="91"/>
      <c r="W6" s="91"/>
      <c r="X6" s="91"/>
      <c r="Y6" s="91"/>
      <c r="Z6" s="91"/>
      <c r="AA6" s="91"/>
      <c r="AB6" s="91"/>
    </row>
    <row r="7" spans="1:28" ht="14.45" customHeight="1">
      <c r="F7" s="3"/>
      <c r="G7" s="3"/>
      <c r="H7" s="3"/>
      <c r="I7" s="3"/>
      <c r="J7" s="3"/>
      <c r="L7" s="94" t="s">
        <v>9</v>
      </c>
      <c r="M7" s="94"/>
      <c r="N7" s="94"/>
      <c r="O7" s="3"/>
      <c r="P7" s="94" t="s">
        <v>10</v>
      </c>
      <c r="Q7" s="94"/>
      <c r="R7" s="94"/>
      <c r="T7" s="3"/>
      <c r="U7" s="3"/>
      <c r="V7" s="3"/>
      <c r="W7" s="3"/>
      <c r="X7" s="3"/>
      <c r="Y7" s="3"/>
      <c r="Z7" s="3"/>
      <c r="AA7" s="3"/>
      <c r="AB7" s="43"/>
    </row>
    <row r="8" spans="1:28" ht="14.45" customHeight="1">
      <c r="A8" s="91" t="s">
        <v>11</v>
      </c>
      <c r="B8" s="91"/>
      <c r="C8" s="91"/>
      <c r="E8" s="91" t="s">
        <v>12</v>
      </c>
      <c r="F8" s="91"/>
      <c r="H8" s="2" t="s">
        <v>13</v>
      </c>
      <c r="J8" s="2" t="s">
        <v>14</v>
      </c>
      <c r="L8" s="4" t="s">
        <v>12</v>
      </c>
      <c r="M8" s="3"/>
      <c r="N8" s="4" t="s">
        <v>13</v>
      </c>
      <c r="P8" s="4" t="s">
        <v>12</v>
      </c>
      <c r="Q8" s="3"/>
      <c r="R8" s="4" t="s">
        <v>15</v>
      </c>
      <c r="T8" s="2" t="s">
        <v>12</v>
      </c>
      <c r="V8" s="2" t="s">
        <v>16</v>
      </c>
      <c r="X8" s="2" t="s">
        <v>13</v>
      </c>
      <c r="Z8" s="2" t="s">
        <v>14</v>
      </c>
      <c r="AB8" s="44" t="s">
        <v>17</v>
      </c>
    </row>
    <row r="9" spans="1:28" ht="21.75" customHeight="1">
      <c r="A9" s="92" t="s">
        <v>18</v>
      </c>
      <c r="B9" s="92"/>
      <c r="C9" s="92"/>
      <c r="E9" s="93">
        <v>8757000000</v>
      </c>
      <c r="F9" s="93"/>
      <c r="G9" s="35"/>
      <c r="H9" s="67">
        <v>3422080725092</v>
      </c>
      <c r="I9" s="35"/>
      <c r="J9" s="67">
        <v>3499368131700</v>
      </c>
      <c r="K9" s="35"/>
      <c r="L9" s="67">
        <v>0</v>
      </c>
      <c r="M9" s="35"/>
      <c r="N9" s="67">
        <v>0</v>
      </c>
      <c r="O9" s="35"/>
      <c r="P9" s="67">
        <v>-287000000</v>
      </c>
      <c r="Q9" s="35"/>
      <c r="R9" s="67">
        <v>146062383999</v>
      </c>
      <c r="S9" s="35"/>
      <c r="T9" s="67">
        <f>E9+L9+P9</f>
        <v>8470000000</v>
      </c>
      <c r="U9" s="35"/>
      <c r="V9" s="67">
        <v>532</v>
      </c>
      <c r="W9" s="35"/>
      <c r="X9" s="67">
        <v>3309926200903</v>
      </c>
      <c r="Y9" s="35"/>
      <c r="Z9" s="67">
        <v>4479229062000</v>
      </c>
      <c r="AA9" s="35"/>
      <c r="AB9" s="45">
        <v>0.88456399531506524</v>
      </c>
    </row>
    <row r="10" spans="1:28" ht="21.75" customHeight="1">
      <c r="A10" s="86" t="s">
        <v>19</v>
      </c>
      <c r="B10" s="86"/>
      <c r="C10" s="86"/>
      <c r="E10" s="87">
        <v>13200360</v>
      </c>
      <c r="F10" s="87"/>
      <c r="G10" s="35"/>
      <c r="H10" s="36">
        <v>13329222577</v>
      </c>
      <c r="I10" s="35"/>
      <c r="J10" s="36">
        <v>13239914218.722</v>
      </c>
      <c r="K10" s="35"/>
      <c r="L10" s="36">
        <v>3399999</v>
      </c>
      <c r="M10" s="35"/>
      <c r="N10" s="36">
        <v>3894209272</v>
      </c>
      <c r="O10" s="35"/>
      <c r="P10" s="36">
        <v>-16600359</v>
      </c>
      <c r="Q10" s="35"/>
      <c r="R10" s="36">
        <v>19155739466</v>
      </c>
      <c r="S10" s="35"/>
      <c r="T10" s="65">
        <f t="shared" ref="T10:T24" si="0">E10+L10+P10</f>
        <v>0</v>
      </c>
      <c r="U10" s="35"/>
      <c r="V10" s="36">
        <v>0</v>
      </c>
      <c r="W10" s="35"/>
      <c r="X10" s="36">
        <v>0</v>
      </c>
      <c r="Y10" s="35"/>
      <c r="Z10" s="36">
        <v>0</v>
      </c>
      <c r="AA10" s="35"/>
      <c r="AB10" s="46">
        <v>0</v>
      </c>
    </row>
    <row r="11" spans="1:28" ht="21.75" customHeight="1">
      <c r="A11" s="86" t="s">
        <v>20</v>
      </c>
      <c r="B11" s="86"/>
      <c r="C11" s="86"/>
      <c r="E11" s="87">
        <v>26172926</v>
      </c>
      <c r="F11" s="87"/>
      <c r="G11" s="35"/>
      <c r="H11" s="36">
        <v>87208171864</v>
      </c>
      <c r="I11" s="35"/>
      <c r="J11" s="36">
        <v>92673256035.648605</v>
      </c>
      <c r="K11" s="35"/>
      <c r="L11" s="36">
        <v>827074</v>
      </c>
      <c r="M11" s="35"/>
      <c r="N11" s="36">
        <v>3401087726</v>
      </c>
      <c r="O11" s="35"/>
      <c r="P11" s="36">
        <v>-16600000</v>
      </c>
      <c r="Q11" s="35"/>
      <c r="R11" s="36">
        <v>64588041331</v>
      </c>
      <c r="S11" s="35"/>
      <c r="T11" s="65">
        <f t="shared" si="0"/>
        <v>10400000</v>
      </c>
      <c r="U11" s="35"/>
      <c r="V11" s="36">
        <v>4232</v>
      </c>
      <c r="W11" s="35"/>
      <c r="X11" s="36">
        <v>35148754772</v>
      </c>
      <c r="Y11" s="35"/>
      <c r="Z11" s="36">
        <v>43750923840</v>
      </c>
      <c r="AA11" s="35"/>
      <c r="AB11" s="46">
        <v>8.6399894836714508E-3</v>
      </c>
    </row>
    <row r="12" spans="1:28" ht="21.75" customHeight="1">
      <c r="A12" s="86" t="s">
        <v>21</v>
      </c>
      <c r="B12" s="86"/>
      <c r="C12" s="86"/>
      <c r="E12" s="87">
        <v>12291766</v>
      </c>
      <c r="F12" s="87"/>
      <c r="G12" s="35"/>
      <c r="H12" s="36">
        <v>44905374804</v>
      </c>
      <c r="I12" s="35"/>
      <c r="J12" s="36">
        <v>42471957853.234802</v>
      </c>
      <c r="K12" s="35"/>
      <c r="L12" s="36">
        <v>10400000</v>
      </c>
      <c r="M12" s="35"/>
      <c r="N12" s="36">
        <v>46705213528</v>
      </c>
      <c r="O12" s="35"/>
      <c r="P12" s="36">
        <v>-11691766</v>
      </c>
      <c r="Q12" s="35"/>
      <c r="R12" s="36">
        <v>53307356935</v>
      </c>
      <c r="S12" s="35"/>
      <c r="T12" s="65">
        <f t="shared" si="0"/>
        <v>11000000</v>
      </c>
      <c r="U12" s="35"/>
      <c r="V12" s="36">
        <v>4900</v>
      </c>
      <c r="W12" s="35"/>
      <c r="X12" s="36">
        <v>44937037621</v>
      </c>
      <c r="Y12" s="35"/>
      <c r="Z12" s="36">
        <v>53579295000</v>
      </c>
      <c r="AA12" s="35"/>
      <c r="AB12" s="46">
        <v>1.0580909034869202E-2</v>
      </c>
    </row>
    <row r="13" spans="1:28" ht="21.75" customHeight="1">
      <c r="A13" s="86" t="s">
        <v>22</v>
      </c>
      <c r="B13" s="86"/>
      <c r="C13" s="86"/>
      <c r="E13" s="87">
        <v>6300000</v>
      </c>
      <c r="F13" s="87"/>
      <c r="G13" s="35"/>
      <c r="H13" s="36">
        <v>63166563930</v>
      </c>
      <c r="I13" s="35"/>
      <c r="J13" s="36">
        <v>63877653000</v>
      </c>
      <c r="K13" s="35"/>
      <c r="L13" s="36">
        <v>13090000</v>
      </c>
      <c r="M13" s="35"/>
      <c r="N13" s="36">
        <v>14819739864</v>
      </c>
      <c r="O13" s="35"/>
      <c r="P13" s="36">
        <v>-1700000</v>
      </c>
      <c r="Q13" s="35"/>
      <c r="R13" s="36">
        <v>20461525319</v>
      </c>
      <c r="S13" s="35"/>
      <c r="T13" s="65">
        <f t="shared" si="0"/>
        <v>17690000</v>
      </c>
      <c r="U13" s="35"/>
      <c r="V13" s="36">
        <v>4131</v>
      </c>
      <c r="W13" s="35"/>
      <c r="X13" s="36">
        <v>60338544259</v>
      </c>
      <c r="Y13" s="35"/>
      <c r="Z13" s="36">
        <v>72642579529.5</v>
      </c>
      <c r="AA13" s="35"/>
      <c r="AB13" s="46">
        <v>1.4345551319028947E-2</v>
      </c>
    </row>
    <row r="14" spans="1:28" ht="21.75" customHeight="1">
      <c r="A14" s="86" t="s">
        <v>23</v>
      </c>
      <c r="B14" s="86"/>
      <c r="C14" s="86"/>
      <c r="E14" s="87">
        <v>29074257</v>
      </c>
      <c r="F14" s="87"/>
      <c r="G14" s="35"/>
      <c r="H14" s="36">
        <v>69763168815</v>
      </c>
      <c r="I14" s="35"/>
      <c r="J14" s="36">
        <v>40028252261.627296</v>
      </c>
      <c r="K14" s="35"/>
      <c r="L14" s="36">
        <v>4000000</v>
      </c>
      <c r="M14" s="35"/>
      <c r="N14" s="36">
        <v>5941108181</v>
      </c>
      <c r="O14" s="35"/>
      <c r="P14" s="36">
        <v>-6074257</v>
      </c>
      <c r="Q14" s="35"/>
      <c r="R14" s="36">
        <v>10755731427</v>
      </c>
      <c r="S14" s="35"/>
      <c r="T14" s="65">
        <f t="shared" si="0"/>
        <v>27000000</v>
      </c>
      <c r="U14" s="35"/>
      <c r="V14" s="36">
        <v>1767</v>
      </c>
      <c r="W14" s="35"/>
      <c r="X14" s="36">
        <v>61800798095</v>
      </c>
      <c r="Y14" s="35"/>
      <c r="Z14" s="36">
        <v>47425131450</v>
      </c>
      <c r="AA14" s="35"/>
      <c r="AB14" s="46">
        <v>9.3655767930347824E-3</v>
      </c>
    </row>
    <row r="15" spans="1:28" ht="21.75" customHeight="1">
      <c r="A15" s="86" t="s">
        <v>24</v>
      </c>
      <c r="B15" s="86"/>
      <c r="C15" s="86"/>
      <c r="E15" s="87">
        <v>107800000</v>
      </c>
      <c r="F15" s="87"/>
      <c r="G15" s="35"/>
      <c r="H15" s="36">
        <v>38883733032</v>
      </c>
      <c r="I15" s="35"/>
      <c r="J15" s="36">
        <v>42541960230</v>
      </c>
      <c r="K15" s="35"/>
      <c r="L15" s="36">
        <v>3200000</v>
      </c>
      <c r="M15" s="35"/>
      <c r="N15" s="36">
        <v>1458151859</v>
      </c>
      <c r="O15" s="35"/>
      <c r="P15" s="36">
        <v>-30000000</v>
      </c>
      <c r="Q15" s="35"/>
      <c r="R15" s="36">
        <v>13896819428</v>
      </c>
      <c r="S15" s="35"/>
      <c r="T15" s="65">
        <f t="shared" si="0"/>
        <v>81000000</v>
      </c>
      <c r="U15" s="35"/>
      <c r="V15" s="36">
        <v>483</v>
      </c>
      <c r="W15" s="35"/>
      <c r="X15" s="36">
        <v>29438672764</v>
      </c>
      <c r="Y15" s="35"/>
      <c r="Z15" s="36">
        <v>38890218150</v>
      </c>
      <c r="AA15" s="35"/>
      <c r="AB15" s="46">
        <v>7.6800909864784377E-3</v>
      </c>
    </row>
    <row r="16" spans="1:28" ht="21.75" customHeight="1">
      <c r="A16" s="86" t="s">
        <v>25</v>
      </c>
      <c r="B16" s="86"/>
      <c r="C16" s="86"/>
      <c r="E16" s="87">
        <v>11800000</v>
      </c>
      <c r="F16" s="87"/>
      <c r="G16" s="35"/>
      <c r="H16" s="36">
        <v>52919310453</v>
      </c>
      <c r="I16" s="35"/>
      <c r="J16" s="36">
        <v>53992223370</v>
      </c>
      <c r="K16" s="35"/>
      <c r="L16" s="36">
        <v>3292196</v>
      </c>
      <c r="M16" s="35"/>
      <c r="N16" s="36">
        <v>17986357758</v>
      </c>
      <c r="O16" s="35"/>
      <c r="P16" s="36">
        <v>-12457839</v>
      </c>
      <c r="Q16" s="35"/>
      <c r="R16" s="36">
        <v>67068060730</v>
      </c>
      <c r="S16" s="35"/>
      <c r="T16" s="65">
        <f t="shared" si="0"/>
        <v>2634357</v>
      </c>
      <c r="U16" s="35"/>
      <c r="V16" s="36">
        <v>5910</v>
      </c>
      <c r="W16" s="35"/>
      <c r="X16" s="36">
        <v>12763386349</v>
      </c>
      <c r="Y16" s="35"/>
      <c r="Z16" s="36">
        <v>15476414023.2735</v>
      </c>
      <c r="AA16" s="35"/>
      <c r="AB16" s="46">
        <v>3.0563024199223039E-3</v>
      </c>
    </row>
    <row r="17" spans="1:30" ht="21.75" customHeight="1">
      <c r="A17" s="86" t="s">
        <v>26</v>
      </c>
      <c r="B17" s="86"/>
      <c r="C17" s="86"/>
      <c r="E17" s="87">
        <v>10000000</v>
      </c>
      <c r="F17" s="87"/>
      <c r="G17" s="35"/>
      <c r="H17" s="36">
        <v>38073645556</v>
      </c>
      <c r="I17" s="35"/>
      <c r="J17" s="36">
        <v>39463785000</v>
      </c>
      <c r="K17" s="35"/>
      <c r="L17" s="36">
        <v>0</v>
      </c>
      <c r="M17" s="35"/>
      <c r="N17" s="36">
        <v>0</v>
      </c>
      <c r="O17" s="35"/>
      <c r="P17" s="36">
        <v>-10000000</v>
      </c>
      <c r="Q17" s="35"/>
      <c r="R17" s="36">
        <v>46607599172</v>
      </c>
      <c r="S17" s="35"/>
      <c r="T17" s="65">
        <f t="shared" si="0"/>
        <v>0</v>
      </c>
      <c r="U17" s="35"/>
      <c r="V17" s="36">
        <v>0</v>
      </c>
      <c r="W17" s="35"/>
      <c r="X17" s="36">
        <v>0</v>
      </c>
      <c r="Y17" s="35"/>
      <c r="Z17" s="36">
        <v>0</v>
      </c>
      <c r="AA17" s="35"/>
      <c r="AB17" s="46">
        <v>0</v>
      </c>
    </row>
    <row r="18" spans="1:30" ht="21.75" customHeight="1">
      <c r="A18" s="86" t="s">
        <v>27</v>
      </c>
      <c r="B18" s="86"/>
      <c r="C18" s="86"/>
      <c r="E18" s="87">
        <v>3350</v>
      </c>
      <c r="F18" s="87"/>
      <c r="G18" s="35"/>
      <c r="H18" s="36">
        <v>28282905192</v>
      </c>
      <c r="I18" s="35"/>
      <c r="J18" s="36">
        <v>41834655280</v>
      </c>
      <c r="K18" s="35"/>
      <c r="L18" s="36">
        <v>0</v>
      </c>
      <c r="M18" s="35"/>
      <c r="N18" s="36">
        <v>0</v>
      </c>
      <c r="O18" s="35"/>
      <c r="P18" s="36">
        <v>-2562</v>
      </c>
      <c r="Q18" s="35"/>
      <c r="R18" s="36">
        <v>36382898800</v>
      </c>
      <c r="S18" s="35"/>
      <c r="T18" s="65">
        <f t="shared" si="0"/>
        <v>788</v>
      </c>
      <c r="U18" s="35"/>
      <c r="V18" s="36">
        <v>14100000</v>
      </c>
      <c r="W18" s="35"/>
      <c r="X18" s="36">
        <v>6652814714</v>
      </c>
      <c r="Y18" s="35"/>
      <c r="Z18" s="36">
        <v>11084134080</v>
      </c>
      <c r="AA18" s="35"/>
      <c r="AB18" s="46">
        <v>2.1889092499401798E-3</v>
      </c>
    </row>
    <row r="19" spans="1:30" ht="21.75" customHeight="1">
      <c r="A19" s="86" t="s">
        <v>28</v>
      </c>
      <c r="B19" s="86"/>
      <c r="C19" s="86"/>
      <c r="E19" s="87">
        <v>12000000</v>
      </c>
      <c r="F19" s="87"/>
      <c r="G19" s="35"/>
      <c r="H19" s="36">
        <v>22777651681</v>
      </c>
      <c r="I19" s="35"/>
      <c r="J19" s="36">
        <v>17403827400</v>
      </c>
      <c r="K19" s="35"/>
      <c r="L19" s="36">
        <v>0</v>
      </c>
      <c r="M19" s="35"/>
      <c r="N19" s="36">
        <v>0</v>
      </c>
      <c r="O19" s="35"/>
      <c r="P19" s="36">
        <v>-3600000</v>
      </c>
      <c r="Q19" s="35"/>
      <c r="R19" s="36">
        <v>5713922816</v>
      </c>
      <c r="S19" s="35"/>
      <c r="T19" s="65">
        <f t="shared" si="0"/>
        <v>8400000</v>
      </c>
      <c r="U19" s="35"/>
      <c r="V19" s="36">
        <v>1692</v>
      </c>
      <c r="W19" s="35"/>
      <c r="X19" s="36">
        <v>15944356178</v>
      </c>
      <c r="Y19" s="35"/>
      <c r="Z19" s="36">
        <v>14128233840</v>
      </c>
      <c r="AA19" s="35"/>
      <c r="AB19" s="46">
        <v>2.7900620395322636E-3</v>
      </c>
    </row>
    <row r="20" spans="1:30" ht="21.75" customHeight="1">
      <c r="A20" s="86" t="s">
        <v>29</v>
      </c>
      <c r="B20" s="86"/>
      <c r="C20" s="86"/>
      <c r="E20" s="87">
        <v>27200000</v>
      </c>
      <c r="F20" s="87"/>
      <c r="G20" s="35"/>
      <c r="H20" s="36">
        <v>137098044342</v>
      </c>
      <c r="I20" s="35"/>
      <c r="J20" s="36">
        <v>84034601280</v>
      </c>
      <c r="K20" s="35"/>
      <c r="L20" s="36">
        <v>2968793</v>
      </c>
      <c r="M20" s="35"/>
      <c r="N20" s="36">
        <v>11055762386</v>
      </c>
      <c r="O20" s="35"/>
      <c r="P20" s="36">
        <v>-30168793</v>
      </c>
      <c r="Q20" s="35"/>
      <c r="R20" s="36">
        <v>114578957856</v>
      </c>
      <c r="S20" s="35"/>
      <c r="T20" s="65">
        <f t="shared" si="0"/>
        <v>0</v>
      </c>
      <c r="U20" s="35"/>
      <c r="V20" s="36">
        <v>0</v>
      </c>
      <c r="W20" s="35"/>
      <c r="X20" s="36">
        <v>0</v>
      </c>
      <c r="Y20" s="35"/>
      <c r="Z20" s="36">
        <v>0</v>
      </c>
      <c r="AA20" s="35"/>
      <c r="AB20" s="46">
        <v>0</v>
      </c>
    </row>
    <row r="21" spans="1:30" ht="21.75" customHeight="1">
      <c r="A21" s="86" t="s">
        <v>30</v>
      </c>
      <c r="B21" s="86"/>
      <c r="C21" s="86"/>
      <c r="E21" s="87">
        <v>0</v>
      </c>
      <c r="F21" s="87"/>
      <c r="G21" s="35"/>
      <c r="H21" s="36">
        <v>0</v>
      </c>
      <c r="I21" s="35"/>
      <c r="J21" s="36">
        <v>0</v>
      </c>
      <c r="K21" s="35"/>
      <c r="L21" s="36">
        <v>10000000</v>
      </c>
      <c r="M21" s="35"/>
      <c r="N21" s="36">
        <v>44208343563</v>
      </c>
      <c r="O21" s="35"/>
      <c r="P21" s="36">
        <v>0</v>
      </c>
      <c r="Q21" s="35"/>
      <c r="R21" s="36">
        <v>0</v>
      </c>
      <c r="S21" s="35"/>
      <c r="T21" s="65">
        <f t="shared" si="0"/>
        <v>10000000</v>
      </c>
      <c r="U21" s="35"/>
      <c r="V21" s="36">
        <v>4293</v>
      </c>
      <c r="W21" s="35"/>
      <c r="X21" s="36">
        <v>44208343563</v>
      </c>
      <c r="Y21" s="35"/>
      <c r="Z21" s="36">
        <v>42674566500</v>
      </c>
      <c r="AA21" s="35"/>
      <c r="AB21" s="46">
        <v>8.427429032781722E-3</v>
      </c>
    </row>
    <row r="22" spans="1:30" ht="21.75" customHeight="1">
      <c r="A22" s="86" t="s">
        <v>31</v>
      </c>
      <c r="B22" s="86"/>
      <c r="C22" s="86"/>
      <c r="E22" s="87">
        <v>0</v>
      </c>
      <c r="F22" s="87"/>
      <c r="G22" s="35"/>
      <c r="H22" s="36">
        <v>0</v>
      </c>
      <c r="I22" s="35"/>
      <c r="J22" s="36">
        <v>0</v>
      </c>
      <c r="K22" s="35"/>
      <c r="L22" s="36">
        <v>200000</v>
      </c>
      <c r="M22" s="35"/>
      <c r="N22" s="36">
        <v>1559445819</v>
      </c>
      <c r="O22" s="35"/>
      <c r="P22" s="36">
        <v>0</v>
      </c>
      <c r="Q22" s="35"/>
      <c r="R22" s="36">
        <v>0</v>
      </c>
      <c r="S22" s="35"/>
      <c r="T22" s="65">
        <f t="shared" si="0"/>
        <v>200000</v>
      </c>
      <c r="U22" s="35"/>
      <c r="V22" s="36">
        <v>7930</v>
      </c>
      <c r="W22" s="35"/>
      <c r="X22" s="36">
        <v>1559445819</v>
      </c>
      <c r="Y22" s="35"/>
      <c r="Z22" s="36">
        <v>1576563300</v>
      </c>
      <c r="AA22" s="35"/>
      <c r="AB22" s="46">
        <v>3.1134177605385071E-4</v>
      </c>
    </row>
    <row r="23" spans="1:30" ht="21.75" customHeight="1">
      <c r="A23" s="86" t="s">
        <v>32</v>
      </c>
      <c r="B23" s="86"/>
      <c r="C23" s="86"/>
      <c r="E23" s="87">
        <v>0</v>
      </c>
      <c r="F23" s="87"/>
      <c r="G23" s="35"/>
      <c r="H23" s="36">
        <v>0</v>
      </c>
      <c r="I23" s="35"/>
      <c r="J23" s="36">
        <v>0</v>
      </c>
      <c r="K23" s="35"/>
      <c r="L23" s="36">
        <v>55000000</v>
      </c>
      <c r="M23" s="35"/>
      <c r="N23" s="36">
        <v>144590951149</v>
      </c>
      <c r="O23" s="35"/>
      <c r="P23" s="36">
        <v>-5000000</v>
      </c>
      <c r="Q23" s="35"/>
      <c r="R23" s="36">
        <v>14085688571</v>
      </c>
      <c r="S23" s="35"/>
      <c r="T23" s="65">
        <f t="shared" si="0"/>
        <v>50000000</v>
      </c>
      <c r="U23" s="35"/>
      <c r="V23" s="36">
        <v>2917</v>
      </c>
      <c r="W23" s="35"/>
      <c r="X23" s="36">
        <v>131446319228</v>
      </c>
      <c r="Y23" s="35"/>
      <c r="Z23" s="36">
        <v>144982192500</v>
      </c>
      <c r="AA23" s="35"/>
      <c r="AB23" s="46">
        <v>2.8631272406969818E-2</v>
      </c>
    </row>
    <row r="24" spans="1:30" ht="21.75" customHeight="1">
      <c r="A24" s="88" t="s">
        <v>33</v>
      </c>
      <c r="B24" s="88"/>
      <c r="C24" s="88"/>
      <c r="D24" s="10"/>
      <c r="E24" s="87">
        <v>0</v>
      </c>
      <c r="F24" s="89"/>
      <c r="G24" s="35"/>
      <c r="H24" s="37">
        <v>0</v>
      </c>
      <c r="I24" s="35"/>
      <c r="J24" s="37">
        <v>0</v>
      </c>
      <c r="K24" s="35"/>
      <c r="L24" s="37">
        <v>310000</v>
      </c>
      <c r="M24" s="35"/>
      <c r="N24" s="37">
        <v>12318320774</v>
      </c>
      <c r="O24" s="35"/>
      <c r="P24" s="37">
        <v>-310000</v>
      </c>
      <c r="Q24" s="35"/>
      <c r="R24" s="37">
        <v>12871769913</v>
      </c>
      <c r="S24" s="35"/>
      <c r="T24" s="37">
        <f t="shared" si="0"/>
        <v>0</v>
      </c>
      <c r="U24" s="35"/>
      <c r="V24" s="37">
        <v>0</v>
      </c>
      <c r="W24" s="35"/>
      <c r="X24" s="37">
        <v>0</v>
      </c>
      <c r="Y24" s="35"/>
      <c r="Z24" s="37">
        <v>0</v>
      </c>
      <c r="AA24" s="35"/>
      <c r="AB24" s="47">
        <v>0</v>
      </c>
    </row>
    <row r="25" spans="1:30" ht="21.75" customHeight="1" thickBot="1">
      <c r="A25" s="90" t="s">
        <v>34</v>
      </c>
      <c r="B25" s="90"/>
      <c r="C25" s="90"/>
      <c r="D25" s="90"/>
      <c r="F25" s="13"/>
      <c r="H25" s="13">
        <f>SUM(H9:H24)</f>
        <v>4018488517338</v>
      </c>
      <c r="J25" s="13">
        <f>SUM(J9:J24)</f>
        <v>4030930217629.2329</v>
      </c>
      <c r="L25" s="13"/>
      <c r="N25" s="13">
        <f>SUM(N9:N24)</f>
        <v>307938691879</v>
      </c>
      <c r="P25" s="13"/>
      <c r="R25" s="13">
        <f>SUM(R9:R24)</f>
        <v>625536495763</v>
      </c>
      <c r="T25" s="13"/>
      <c r="V25" s="13"/>
      <c r="X25" s="13">
        <f>SUM(X9:X24)</f>
        <v>3754164674265</v>
      </c>
      <c r="Z25" s="13">
        <f>SUM(Z9:Z24)</f>
        <v>4965439314212.7734</v>
      </c>
      <c r="AB25" s="48">
        <v>0.9805814298573482</v>
      </c>
    </row>
    <row r="26" spans="1:30" ht="13.5" thickTop="1"/>
    <row r="27" spans="1:30">
      <c r="R27" s="68"/>
      <c r="X27" s="24"/>
      <c r="Z27" s="24"/>
      <c r="AB27" s="24"/>
      <c r="AD27" s="41"/>
    </row>
    <row r="28" spans="1:30">
      <c r="J28" s="24"/>
      <c r="P28" s="24"/>
      <c r="R28" s="56"/>
      <c r="X28" s="24"/>
      <c r="Z28" s="24"/>
      <c r="AB28" s="24"/>
    </row>
    <row r="29" spans="1:30">
      <c r="R29" s="69"/>
      <c r="T29" s="24"/>
      <c r="X29" s="24"/>
      <c r="AB29" s="24"/>
    </row>
    <row r="30" spans="1:30" ht="18.75">
      <c r="H30" s="24"/>
      <c r="N30" s="16"/>
      <c r="P30" s="17"/>
      <c r="X30" s="24"/>
      <c r="AB30" s="24"/>
      <c r="AD30" s="80">
        <v>5063770496791</v>
      </c>
    </row>
    <row r="31" spans="1:30" ht="18.75">
      <c r="N31" s="16"/>
      <c r="P31" s="17"/>
    </row>
    <row r="32" spans="1:30" ht="18.75">
      <c r="N32" s="16"/>
      <c r="P32" s="17"/>
    </row>
    <row r="33" spans="14:16" ht="18.75">
      <c r="N33" s="16"/>
      <c r="P33" s="17"/>
    </row>
    <row r="34" spans="14:16" ht="18.75">
      <c r="N34" s="16"/>
      <c r="P34" s="17"/>
    </row>
    <row r="35" spans="14:16" ht="18.75">
      <c r="N35" s="16"/>
      <c r="P35" s="17"/>
    </row>
    <row r="36" spans="14:16" ht="18.75">
      <c r="N36" s="16"/>
      <c r="P36" s="17"/>
    </row>
    <row r="37" spans="14:16" ht="18.75">
      <c r="N37" s="16"/>
      <c r="P37" s="17"/>
    </row>
    <row r="38" spans="14:16" ht="18.75">
      <c r="N38" s="16"/>
      <c r="P38" s="17"/>
    </row>
    <row r="39" spans="14:16" ht="18.75">
      <c r="N39" s="16"/>
      <c r="P39" s="17"/>
    </row>
    <row r="40" spans="14:16" ht="18.75">
      <c r="N40" s="16"/>
      <c r="P40" s="17"/>
    </row>
    <row r="41" spans="14:16" ht="18.75">
      <c r="N41" s="16"/>
      <c r="P41" s="17"/>
    </row>
    <row r="42" spans="14:16" ht="18.75">
      <c r="N42" s="18"/>
      <c r="P42" s="19"/>
    </row>
    <row r="46" spans="14:16">
      <c r="P46" s="24"/>
    </row>
  </sheetData>
  <mergeCells count="45">
    <mergeCell ref="B5:AB5"/>
    <mergeCell ref="A1:AB1"/>
    <mergeCell ref="A2:AB2"/>
    <mergeCell ref="A3:AB3"/>
    <mergeCell ref="B4:AB4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D25"/>
  </mergeCells>
  <pageMargins left="0.39" right="0.39" top="0.39" bottom="0.39" header="0" footer="0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2"/>
  <sheetViews>
    <sheetView rightToLeft="1" view="pageBreakPreview" zoomScale="160" zoomScaleNormal="124" zoomScaleSheetLayoutView="160" workbookViewId="0">
      <selection activeCell="L12" sqref="L12"/>
    </sheetView>
  </sheetViews>
  <sheetFormatPr defaultRowHeight="12.75"/>
  <cols>
    <col min="1" max="1" width="6.28515625" bestFit="1" customWidth="1"/>
    <col min="2" max="2" width="35" customWidth="1"/>
    <col min="3" max="3" width="1.28515625" customWidth="1"/>
    <col min="4" max="4" width="12" bestFit="1" customWidth="1"/>
    <col min="5" max="5" width="1.28515625" customWidth="1"/>
    <col min="6" max="6" width="16" bestFit="1" customWidth="1"/>
    <col min="7" max="7" width="1.28515625" customWidth="1"/>
    <col min="8" max="8" width="16.140625" bestFit="1" customWidth="1"/>
    <col min="9" max="9" width="1.28515625" customWidth="1"/>
    <col min="10" max="10" width="21.8554687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 ht="21.75" customHeight="1">
      <c r="A2" s="96" t="s">
        <v>75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2" ht="21.75" customHeight="1">
      <c r="A3" s="96" t="s">
        <v>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</row>
    <row r="4" spans="1:12" ht="14.45" customHeight="1"/>
    <row r="5" spans="1:12" ht="14.45" customHeight="1">
      <c r="A5" s="23" t="s">
        <v>78</v>
      </c>
      <c r="B5" s="98" t="s">
        <v>35</v>
      </c>
      <c r="C5" s="98"/>
      <c r="D5" s="98"/>
      <c r="E5" s="98"/>
      <c r="F5" s="98"/>
      <c r="G5" s="98"/>
      <c r="H5" s="98"/>
      <c r="I5" s="98"/>
      <c r="J5" s="98"/>
      <c r="K5" s="98"/>
      <c r="L5" s="98"/>
    </row>
    <row r="6" spans="1:12" ht="14.45" customHeight="1">
      <c r="D6" s="2" t="s">
        <v>6</v>
      </c>
      <c r="F6" s="91" t="s">
        <v>7</v>
      </c>
      <c r="G6" s="91"/>
      <c r="H6" s="91"/>
      <c r="J6" s="2" t="s">
        <v>8</v>
      </c>
    </row>
    <row r="7" spans="1:12" ht="14.45" customHeight="1">
      <c r="D7" s="3"/>
      <c r="F7" s="3"/>
      <c r="G7" s="3"/>
      <c r="H7" s="3"/>
      <c r="J7" s="3"/>
    </row>
    <row r="8" spans="1:12" ht="14.45" customHeight="1">
      <c r="A8" s="91" t="s">
        <v>36</v>
      </c>
      <c r="B8" s="91"/>
      <c r="D8" s="2" t="s">
        <v>37</v>
      </c>
      <c r="F8" s="2" t="s">
        <v>38</v>
      </c>
      <c r="H8" s="2" t="s">
        <v>39</v>
      </c>
      <c r="J8" s="2" t="s">
        <v>37</v>
      </c>
      <c r="L8" s="2" t="s">
        <v>17</v>
      </c>
    </row>
    <row r="9" spans="1:12" ht="21.75" customHeight="1">
      <c r="A9" s="97" t="s">
        <v>81</v>
      </c>
      <c r="B9" s="97"/>
      <c r="D9" s="34">
        <v>951267578</v>
      </c>
      <c r="E9" s="35"/>
      <c r="F9" s="34">
        <v>393406866797</v>
      </c>
      <c r="G9" s="35"/>
      <c r="H9" s="34">
        <v>389382279120</v>
      </c>
      <c r="I9" s="35"/>
      <c r="J9" s="34">
        <f>D9+F9-H9</f>
        <v>4975855255</v>
      </c>
      <c r="K9" s="35"/>
      <c r="L9" s="45">
        <f>J10/L12</f>
        <v>9.8263838342462135E-4</v>
      </c>
    </row>
    <row r="10" spans="1:12" ht="21.75" customHeight="1" thickBot="1">
      <c r="A10" s="90" t="s">
        <v>34</v>
      </c>
      <c r="B10" s="90"/>
      <c r="D10" s="38">
        <f>SUM(D9:D9)</f>
        <v>951267578</v>
      </c>
      <c r="E10" s="35"/>
      <c r="F10" s="38">
        <f>SUM(F9:F9)</f>
        <v>393406866797</v>
      </c>
      <c r="G10" s="35"/>
      <c r="H10" s="38">
        <f>SUM(H9:H9)</f>
        <v>389382279120</v>
      </c>
      <c r="I10" s="35"/>
      <c r="J10" s="38">
        <f>SUM(J9:J9)</f>
        <v>4975855255</v>
      </c>
      <c r="K10" s="35"/>
      <c r="L10" s="48">
        <f>SUM(L9:L9)</f>
        <v>9.8263838342462135E-4</v>
      </c>
    </row>
    <row r="11" spans="1:12" ht="13.5" thickTop="1"/>
    <row r="12" spans="1:12">
      <c r="L12" s="80">
        <v>5063770496791</v>
      </c>
    </row>
  </sheetData>
  <mergeCells count="8">
    <mergeCell ref="A10:B10"/>
    <mergeCell ref="A8:B8"/>
    <mergeCell ref="A9:B9"/>
    <mergeCell ref="A1:L1"/>
    <mergeCell ref="A2:L2"/>
    <mergeCell ref="A3:L3"/>
    <mergeCell ref="B5:L5"/>
    <mergeCell ref="F6:H6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24"/>
  <sheetViews>
    <sheetView rightToLeft="1" view="pageBreakPreview" zoomScale="130" zoomScaleNormal="100" zoomScaleSheetLayoutView="130" workbookViewId="0">
      <selection activeCell="J18" sqref="J18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style="55" customWidth="1"/>
    <col min="9" max="9" width="1.28515625" style="56" customWidth="1"/>
    <col min="10" max="10" width="19.42578125" style="55" customWidth="1"/>
    <col min="11" max="11" width="0.28515625" customWidth="1"/>
  </cols>
  <sheetData>
    <row r="1" spans="1:10" ht="29.1" customHeight="1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21.75" customHeight="1">
      <c r="A2" s="96" t="s">
        <v>76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ht="21.75" customHeight="1">
      <c r="A3" s="96" t="s">
        <v>1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ht="14.45" customHeight="1"/>
    <row r="5" spans="1:10" ht="29.1" customHeight="1">
      <c r="A5" s="1" t="s">
        <v>40</v>
      </c>
      <c r="B5" s="95" t="s">
        <v>41</v>
      </c>
      <c r="C5" s="95"/>
      <c r="D5" s="95"/>
      <c r="E5" s="95"/>
      <c r="F5" s="95"/>
      <c r="G5" s="95"/>
      <c r="H5" s="95"/>
      <c r="I5" s="95"/>
      <c r="J5" s="95"/>
    </row>
    <row r="6" spans="1:10" ht="14.45" customHeight="1"/>
    <row r="7" spans="1:10" ht="14.45" customHeight="1">
      <c r="A7" s="91" t="s">
        <v>42</v>
      </c>
      <c r="B7" s="91"/>
      <c r="D7" s="2" t="s">
        <v>43</v>
      </c>
      <c r="F7" s="2" t="s">
        <v>37</v>
      </c>
      <c r="H7" s="50" t="s">
        <v>44</v>
      </c>
      <c r="J7" s="50" t="s">
        <v>45</v>
      </c>
    </row>
    <row r="8" spans="1:10" ht="21.75" customHeight="1">
      <c r="A8" s="97" t="s">
        <v>46</v>
      </c>
      <c r="B8" s="97"/>
      <c r="D8" s="26" t="s">
        <v>47</v>
      </c>
      <c r="E8" s="35"/>
      <c r="F8" s="34">
        <f>'درآمد سرمایه گذاری در سهام'!J25</f>
        <v>1252106900466</v>
      </c>
      <c r="G8" s="35"/>
      <c r="H8" s="51">
        <f>F8/F11</f>
        <v>0.99941065382648719</v>
      </c>
      <c r="I8" s="57"/>
      <c r="J8" s="51">
        <f>F8/J18</f>
        <v>0.24726770323802827</v>
      </c>
    </row>
    <row r="9" spans="1:10" ht="21.75" customHeight="1">
      <c r="A9" s="99" t="s">
        <v>48</v>
      </c>
      <c r="B9" s="99"/>
      <c r="D9" s="27" t="s">
        <v>82</v>
      </c>
      <c r="E9" s="35"/>
      <c r="F9" s="36">
        <f>'درآمد سپرده بانکی'!D9</f>
        <v>484680</v>
      </c>
      <c r="G9" s="35"/>
      <c r="H9" s="70">
        <f>F9/F11</f>
        <v>3.8686341838411993E-7</v>
      </c>
      <c r="I9" s="57"/>
      <c r="J9" s="52">
        <f>F9/J18</f>
        <v>9.5715238340116362E-8</v>
      </c>
    </row>
    <row r="10" spans="1:10" ht="21.75" customHeight="1">
      <c r="A10" s="100" t="s">
        <v>49</v>
      </c>
      <c r="B10" s="100"/>
      <c r="D10" s="28" t="s">
        <v>83</v>
      </c>
      <c r="E10" s="35"/>
      <c r="F10" s="37">
        <f>'سایر درآمدها'!D10</f>
        <v>737874880</v>
      </c>
      <c r="G10" s="35"/>
      <c r="H10" s="47">
        <f>F10/F11</f>
        <v>5.889593100944382E-4</v>
      </c>
      <c r="I10" s="57"/>
      <c r="J10" s="53">
        <f>F10/J18</f>
        <v>1.4571649336548808E-4</v>
      </c>
    </row>
    <row r="11" spans="1:10" ht="21.75" customHeight="1">
      <c r="A11" s="90" t="s">
        <v>34</v>
      </c>
      <c r="B11" s="90"/>
      <c r="D11" s="38"/>
      <c r="E11" s="35"/>
      <c r="F11" s="38">
        <f>SUM(F8:F10)</f>
        <v>1252845260026</v>
      </c>
      <c r="G11" s="35"/>
      <c r="H11" s="54">
        <f>SUM(H8:H10)</f>
        <v>1</v>
      </c>
      <c r="I11" s="57"/>
      <c r="J11" s="54">
        <f>SUM(J8:J10)</f>
        <v>0.24741351544663209</v>
      </c>
    </row>
    <row r="18" spans="6:10">
      <c r="J18" s="80">
        <v>5063770496791</v>
      </c>
    </row>
    <row r="24" spans="6:10">
      <c r="F24" s="24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46"/>
  <sheetViews>
    <sheetView rightToLeft="1" view="pageBreakPreview" zoomScaleNormal="100" zoomScaleSheetLayoutView="100" workbookViewId="0">
      <selection activeCell="J30" sqref="J30"/>
    </sheetView>
  </sheetViews>
  <sheetFormatPr defaultRowHeight="12.75"/>
  <cols>
    <col min="1" max="1" width="6.140625" bestFit="1" customWidth="1"/>
    <col min="2" max="2" width="20.85546875" customWidth="1"/>
    <col min="3" max="3" width="1.28515625" customWidth="1"/>
    <col min="4" max="4" width="14.7109375" bestFit="1" customWidth="1"/>
    <col min="5" max="5" width="1.28515625" customWidth="1"/>
    <col min="6" max="6" width="18.5703125" bestFit="1" customWidth="1"/>
    <col min="7" max="7" width="1.28515625" customWidth="1"/>
    <col min="8" max="8" width="15.7109375" bestFit="1" customWidth="1"/>
    <col min="9" max="9" width="1.28515625" customWidth="1"/>
    <col min="10" max="10" width="18.5703125" bestFit="1" customWidth="1"/>
    <col min="11" max="11" width="1.28515625" customWidth="1"/>
    <col min="12" max="12" width="21.7109375" style="49" bestFit="1" customWidth="1"/>
    <col min="13" max="13" width="1.28515625" customWidth="1"/>
    <col min="14" max="14" width="14.7109375" bestFit="1" customWidth="1"/>
    <col min="15" max="16" width="1.28515625" customWidth="1"/>
    <col min="17" max="17" width="17.85546875" bestFit="1" customWidth="1"/>
    <col min="18" max="18" width="1.28515625" customWidth="1"/>
    <col min="19" max="19" width="15.7109375" bestFit="1" customWidth="1"/>
    <col min="20" max="20" width="1.28515625" customWidth="1"/>
    <col min="21" max="21" width="18.5703125" bestFit="1" customWidth="1"/>
    <col min="22" max="22" width="1.28515625" customWidth="1"/>
    <col min="23" max="23" width="17.28515625" style="56" bestFit="1" customWidth="1"/>
    <col min="24" max="24" width="0.28515625" customWidth="1"/>
  </cols>
  <sheetData>
    <row r="1" spans="1:23" ht="29.1" customHeight="1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</row>
    <row r="2" spans="1:23" ht="21.75" customHeight="1">
      <c r="A2" s="96" t="s">
        <v>76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</row>
    <row r="3" spans="1:23" ht="21.75" customHeight="1">
      <c r="A3" s="96" t="s">
        <v>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</row>
    <row r="4" spans="1:23" ht="14.45" customHeight="1"/>
    <row r="5" spans="1:23" ht="14.45" customHeight="1">
      <c r="A5" s="1" t="s">
        <v>50</v>
      </c>
      <c r="B5" s="95" t="s">
        <v>51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</row>
    <row r="6" spans="1:23" ht="14.45" customHeight="1">
      <c r="D6" s="91" t="s">
        <v>52</v>
      </c>
      <c r="E6" s="91"/>
      <c r="F6" s="91"/>
      <c r="G6" s="91"/>
      <c r="H6" s="91"/>
      <c r="I6" s="91"/>
      <c r="J6" s="91"/>
      <c r="K6" s="91"/>
      <c r="L6" s="91"/>
      <c r="N6" s="91" t="s">
        <v>53</v>
      </c>
      <c r="O6" s="91"/>
      <c r="P6" s="91"/>
      <c r="Q6" s="91"/>
      <c r="R6" s="91"/>
      <c r="S6" s="91"/>
      <c r="T6" s="91"/>
      <c r="U6" s="91"/>
      <c r="V6" s="91"/>
      <c r="W6" s="91"/>
    </row>
    <row r="7" spans="1:23" ht="14.45" customHeight="1">
      <c r="D7" s="3"/>
      <c r="E7" s="3"/>
      <c r="F7" s="3"/>
      <c r="G7" s="3"/>
      <c r="H7" s="3"/>
      <c r="I7" s="3"/>
      <c r="J7" s="94" t="s">
        <v>34</v>
      </c>
      <c r="K7" s="94"/>
      <c r="L7" s="94"/>
      <c r="N7" s="3"/>
      <c r="O7" s="3"/>
      <c r="P7" s="3"/>
      <c r="Q7" s="3"/>
      <c r="R7" s="3"/>
      <c r="S7" s="3"/>
      <c r="T7" s="3"/>
      <c r="U7" s="94" t="s">
        <v>34</v>
      </c>
      <c r="V7" s="94"/>
      <c r="W7" s="94"/>
    </row>
    <row r="8" spans="1:23" ht="14.45" customHeight="1">
      <c r="A8" s="91" t="s">
        <v>54</v>
      </c>
      <c r="B8" s="91"/>
      <c r="D8" s="2" t="s">
        <v>55</v>
      </c>
      <c r="F8" s="2" t="s">
        <v>56</v>
      </c>
      <c r="H8" s="2" t="s">
        <v>57</v>
      </c>
      <c r="J8" s="30" t="s">
        <v>37</v>
      </c>
      <c r="K8" s="3"/>
      <c r="L8" s="58" t="s">
        <v>44</v>
      </c>
      <c r="N8" s="2" t="s">
        <v>55</v>
      </c>
      <c r="P8" s="91" t="s">
        <v>56</v>
      </c>
      <c r="Q8" s="91"/>
      <c r="S8" s="2" t="s">
        <v>57</v>
      </c>
      <c r="U8" s="4" t="s">
        <v>37</v>
      </c>
      <c r="V8" s="3"/>
      <c r="W8" s="15" t="s">
        <v>44</v>
      </c>
    </row>
    <row r="9" spans="1:23" ht="21.75" customHeight="1">
      <c r="A9" s="92" t="s">
        <v>25</v>
      </c>
      <c r="B9" s="92"/>
      <c r="D9" s="6">
        <v>0</v>
      </c>
      <c r="F9" s="71">
        <v>2553580994</v>
      </c>
      <c r="G9" s="72"/>
      <c r="H9" s="71">
        <v>8012312631</v>
      </c>
      <c r="I9" s="72"/>
      <c r="J9" s="73">
        <f>D9+F9+H9</f>
        <v>10565893625</v>
      </c>
      <c r="L9" s="51">
        <v>8.41786859694694E-3</v>
      </c>
      <c r="N9" s="77">
        <v>0</v>
      </c>
      <c r="P9" s="103">
        <v>2553580994</v>
      </c>
      <c r="Q9" s="103"/>
      <c r="R9" s="72"/>
      <c r="S9" s="71">
        <v>8012312631</v>
      </c>
      <c r="T9" s="72"/>
      <c r="U9" s="71">
        <f>SUM(N9:S9)</f>
        <v>10565893625</v>
      </c>
      <c r="W9" s="51">
        <v>8.41786859694694E-3</v>
      </c>
    </row>
    <row r="10" spans="1:23" ht="21.75" customHeight="1">
      <c r="A10" s="86" t="s">
        <v>33</v>
      </c>
      <c r="B10" s="86"/>
      <c r="D10" s="8">
        <v>0</v>
      </c>
      <c r="F10" s="74">
        <v>0</v>
      </c>
      <c r="G10" s="72"/>
      <c r="H10" s="74">
        <v>553449139</v>
      </c>
      <c r="I10" s="72"/>
      <c r="J10" s="73">
        <f t="shared" ref="J10:J24" si="0">D10+F10+H10</f>
        <v>553449139</v>
      </c>
      <c r="L10" s="109">
        <v>4.4093403667930855E-4</v>
      </c>
      <c r="N10" s="81">
        <v>0</v>
      </c>
      <c r="P10" s="101">
        <v>0</v>
      </c>
      <c r="Q10" s="101"/>
      <c r="R10" s="72"/>
      <c r="S10" s="74">
        <v>553449139</v>
      </c>
      <c r="T10" s="72"/>
      <c r="U10" s="73">
        <f t="shared" ref="U10:U24" si="1">SUM(N10:S10)</f>
        <v>553449139</v>
      </c>
      <c r="W10" s="52">
        <v>4.4093403667930855E-4</v>
      </c>
    </row>
    <row r="11" spans="1:23" ht="21.75" customHeight="1">
      <c r="A11" s="86" t="s">
        <v>27</v>
      </c>
      <c r="B11" s="86"/>
      <c r="D11" s="8">
        <v>0</v>
      </c>
      <c r="F11" s="74">
        <v>1243624118</v>
      </c>
      <c r="G11" s="72"/>
      <c r="H11" s="74">
        <v>4388753482</v>
      </c>
      <c r="I11" s="72"/>
      <c r="J11" s="73">
        <f t="shared" si="0"/>
        <v>5632377600</v>
      </c>
      <c r="L11" s="109">
        <v>4.4873265062033386E-3</v>
      </c>
      <c r="N11" s="81">
        <v>0</v>
      </c>
      <c r="P11" s="101">
        <v>1243624118</v>
      </c>
      <c r="Q11" s="101"/>
      <c r="R11" s="72"/>
      <c r="S11" s="74">
        <v>4388753482</v>
      </c>
      <c r="T11" s="72"/>
      <c r="U11" s="73">
        <f t="shared" si="1"/>
        <v>5632377600</v>
      </c>
      <c r="W11" s="52">
        <v>4.4873265062033386E-3</v>
      </c>
    </row>
    <row r="12" spans="1:23" ht="21.75" customHeight="1">
      <c r="A12" s="86" t="s">
        <v>21</v>
      </c>
      <c r="B12" s="86"/>
      <c r="D12" s="8">
        <v>0</v>
      </c>
      <c r="F12" s="74">
        <v>9727241315</v>
      </c>
      <c r="G12" s="72"/>
      <c r="H12" s="74">
        <v>7982239239</v>
      </c>
      <c r="I12" s="72"/>
      <c r="J12" s="73">
        <f t="shared" si="0"/>
        <v>17709480554</v>
      </c>
      <c r="L12" s="109">
        <v>1.4109178600003092E-2</v>
      </c>
      <c r="N12" s="81">
        <v>0</v>
      </c>
      <c r="P12" s="101">
        <v>9727241315</v>
      </c>
      <c r="Q12" s="101"/>
      <c r="R12" s="72"/>
      <c r="S12" s="74">
        <v>7982239239</v>
      </c>
      <c r="T12" s="72"/>
      <c r="U12" s="73">
        <f t="shared" si="1"/>
        <v>17709480554</v>
      </c>
      <c r="W12" s="52">
        <v>1.4109178600003092E-2</v>
      </c>
    </row>
    <row r="13" spans="1:23" ht="21.75" customHeight="1">
      <c r="A13" s="86" t="s">
        <v>26</v>
      </c>
      <c r="B13" s="86"/>
      <c r="D13" s="8">
        <v>0</v>
      </c>
      <c r="F13" s="74">
        <v>0</v>
      </c>
      <c r="G13" s="72"/>
      <c r="H13" s="74">
        <v>7143814172</v>
      </c>
      <c r="I13" s="72"/>
      <c r="J13" s="73">
        <f t="shared" si="0"/>
        <v>7143814172</v>
      </c>
      <c r="L13" s="109">
        <v>5.691491048009042E-3</v>
      </c>
      <c r="N13" s="81">
        <v>0</v>
      </c>
      <c r="P13" s="101">
        <v>0</v>
      </c>
      <c r="Q13" s="101"/>
      <c r="R13" s="72"/>
      <c r="S13" s="74">
        <v>7143814172</v>
      </c>
      <c r="T13" s="72"/>
      <c r="U13" s="73">
        <f t="shared" si="1"/>
        <v>7143814172</v>
      </c>
      <c r="W13" s="52">
        <v>5.691491048009042E-3</v>
      </c>
    </row>
    <row r="14" spans="1:23" ht="21.75" customHeight="1">
      <c r="A14" s="86" t="s">
        <v>20</v>
      </c>
      <c r="B14" s="86"/>
      <c r="D14" s="8">
        <v>0</v>
      </c>
      <c r="F14" s="74">
        <v>6547626142</v>
      </c>
      <c r="G14" s="72"/>
      <c r="H14" s="74">
        <v>5716995268</v>
      </c>
      <c r="I14" s="72"/>
      <c r="J14" s="73">
        <f t="shared" si="0"/>
        <v>12264621410</v>
      </c>
      <c r="L14" s="109">
        <v>9.7712484229825012E-3</v>
      </c>
      <c r="N14" s="81">
        <v>0</v>
      </c>
      <c r="P14" s="101">
        <v>6547626142</v>
      </c>
      <c r="Q14" s="101"/>
      <c r="R14" s="72"/>
      <c r="S14" s="74">
        <v>5716995268</v>
      </c>
      <c r="T14" s="72"/>
      <c r="U14" s="73">
        <f t="shared" si="1"/>
        <v>12264621410</v>
      </c>
      <c r="W14" s="52">
        <v>9.7712484229825012E-3</v>
      </c>
    </row>
    <row r="15" spans="1:23" ht="21.75" customHeight="1">
      <c r="A15" s="86" t="s">
        <v>19</v>
      </c>
      <c r="B15" s="86"/>
      <c r="D15" s="8">
        <v>0</v>
      </c>
      <c r="F15" s="74">
        <v>0</v>
      </c>
      <c r="G15" s="72"/>
      <c r="H15" s="74">
        <v>2021615976</v>
      </c>
      <c r="I15" s="72"/>
      <c r="J15" s="73">
        <f t="shared" si="0"/>
        <v>2021615976</v>
      </c>
      <c r="L15" s="109">
        <v>1.6106254940132089E-3</v>
      </c>
      <c r="N15" s="81">
        <v>0</v>
      </c>
      <c r="P15" s="101">
        <v>0</v>
      </c>
      <c r="Q15" s="101"/>
      <c r="R15" s="72"/>
      <c r="S15" s="74">
        <v>2021615976</v>
      </c>
      <c r="T15" s="72"/>
      <c r="U15" s="73">
        <f t="shared" si="1"/>
        <v>2021615976</v>
      </c>
      <c r="W15" s="52">
        <v>1.6106254940132089E-3</v>
      </c>
    </row>
    <row r="16" spans="1:23" ht="21.75" customHeight="1">
      <c r="A16" s="86" t="s">
        <v>18</v>
      </c>
      <c r="B16" s="86"/>
      <c r="D16" s="8">
        <v>0</v>
      </c>
      <c r="F16" s="74">
        <v>1094548454937</v>
      </c>
      <c r="G16" s="72"/>
      <c r="H16" s="74">
        <v>31374859362</v>
      </c>
      <c r="I16" s="72"/>
      <c r="J16" s="73">
        <f t="shared" si="0"/>
        <v>1125923314299</v>
      </c>
      <c r="L16" s="109">
        <v>0.89702535785353144</v>
      </c>
      <c r="N16" s="81">
        <v>0</v>
      </c>
      <c r="P16" s="101">
        <v>1094548454937</v>
      </c>
      <c r="Q16" s="101"/>
      <c r="R16" s="72"/>
      <c r="S16" s="74">
        <v>31374859362</v>
      </c>
      <c r="T16" s="72"/>
      <c r="U16" s="73">
        <f t="shared" si="1"/>
        <v>1125923314299</v>
      </c>
      <c r="W16" s="52">
        <v>0.89702535785353144</v>
      </c>
    </row>
    <row r="17" spans="1:23" ht="21.75" customHeight="1">
      <c r="A17" s="86" t="s">
        <v>28</v>
      </c>
      <c r="B17" s="86"/>
      <c r="D17" s="8">
        <v>0</v>
      </c>
      <c r="F17" s="74">
        <v>1945554682</v>
      </c>
      <c r="G17" s="72"/>
      <c r="H17" s="74">
        <v>492774573</v>
      </c>
      <c r="I17" s="72"/>
      <c r="J17" s="73">
        <f t="shared" si="0"/>
        <v>2438329255</v>
      </c>
      <c r="L17" s="109">
        <v>1.9426217973760385E-3</v>
      </c>
      <c r="N17" s="81">
        <v>0</v>
      </c>
      <c r="P17" s="101">
        <v>1945554682</v>
      </c>
      <c r="Q17" s="101"/>
      <c r="R17" s="72"/>
      <c r="S17" s="74">
        <v>492774573</v>
      </c>
      <c r="T17" s="72"/>
      <c r="U17" s="73">
        <f t="shared" si="1"/>
        <v>2438329255</v>
      </c>
      <c r="W17" s="52">
        <v>1.9426217973760385E-3</v>
      </c>
    </row>
    <row r="18" spans="1:23" ht="21.75" customHeight="1">
      <c r="A18" s="86" t="s">
        <v>29</v>
      </c>
      <c r="B18" s="86"/>
      <c r="D18" s="8">
        <v>0</v>
      </c>
      <c r="F18" s="74">
        <v>0</v>
      </c>
      <c r="G18" s="72"/>
      <c r="H18" s="74">
        <v>19488594190</v>
      </c>
      <c r="I18" s="72"/>
      <c r="J18" s="73">
        <f t="shared" si="0"/>
        <v>19488594190</v>
      </c>
      <c r="L18" s="109">
        <v>1.5526601994409497E-2</v>
      </c>
      <c r="N18" s="81">
        <v>0</v>
      </c>
      <c r="P18" s="101">
        <v>0</v>
      </c>
      <c r="Q18" s="101"/>
      <c r="R18" s="72"/>
      <c r="S18" s="74">
        <v>19488594190</v>
      </c>
      <c r="T18" s="72"/>
      <c r="U18" s="73">
        <f t="shared" si="1"/>
        <v>19488594190</v>
      </c>
      <c r="W18" s="52">
        <v>1.5526601994409497E-2</v>
      </c>
    </row>
    <row r="19" spans="1:23" ht="21.75" customHeight="1">
      <c r="A19" s="86" t="s">
        <v>32</v>
      </c>
      <c r="B19" s="86"/>
      <c r="D19" s="8">
        <v>0</v>
      </c>
      <c r="F19" s="74">
        <v>13535873271</v>
      </c>
      <c r="G19" s="72"/>
      <c r="H19" s="74">
        <v>941056650</v>
      </c>
      <c r="I19" s="72"/>
      <c r="J19" s="73">
        <f t="shared" si="0"/>
        <v>14476929921</v>
      </c>
      <c r="L19" s="109">
        <v>1.1533799041270155E-2</v>
      </c>
      <c r="N19" s="81">
        <v>0</v>
      </c>
      <c r="P19" s="101">
        <v>13535873271</v>
      </c>
      <c r="Q19" s="101"/>
      <c r="R19" s="72"/>
      <c r="S19" s="74">
        <v>941056650</v>
      </c>
      <c r="T19" s="72"/>
      <c r="U19" s="73">
        <f t="shared" si="1"/>
        <v>14476929921</v>
      </c>
      <c r="W19" s="52">
        <v>1.1533799041270155E-2</v>
      </c>
    </row>
    <row r="20" spans="1:23" ht="21.75" customHeight="1">
      <c r="A20" s="86" t="s">
        <v>24</v>
      </c>
      <c r="B20" s="86"/>
      <c r="D20" s="8">
        <v>0</v>
      </c>
      <c r="F20" s="74">
        <v>6782028246</v>
      </c>
      <c r="G20" s="72"/>
      <c r="H20" s="74">
        <v>2004897243</v>
      </c>
      <c r="I20" s="72"/>
      <c r="J20" s="73">
        <f t="shared" si="0"/>
        <v>8786925489</v>
      </c>
      <c r="L20" s="109">
        <v>7.00056112268173E-3</v>
      </c>
      <c r="N20" s="81">
        <v>0</v>
      </c>
      <c r="P20" s="101">
        <v>6782028246</v>
      </c>
      <c r="Q20" s="101"/>
      <c r="R20" s="72"/>
      <c r="S20" s="74">
        <v>2004897243</v>
      </c>
      <c r="T20" s="72"/>
      <c r="U20" s="73">
        <f t="shared" si="1"/>
        <v>8786925489</v>
      </c>
      <c r="W20" s="52">
        <v>7.00056112268173E-3</v>
      </c>
    </row>
    <row r="21" spans="1:23" ht="21.75" customHeight="1">
      <c r="A21" s="86" t="s">
        <v>22</v>
      </c>
      <c r="B21" s="86"/>
      <c r="D21" s="8">
        <v>0</v>
      </c>
      <c r="F21" s="74">
        <v>11755541854</v>
      </c>
      <c r="G21" s="72"/>
      <c r="H21" s="74">
        <v>2651170130</v>
      </c>
      <c r="I21" s="72"/>
      <c r="J21" s="73">
        <f t="shared" si="0"/>
        <v>14406711984</v>
      </c>
      <c r="L21" s="109">
        <v>1.1477856270332529E-2</v>
      </c>
      <c r="N21" s="81">
        <v>0</v>
      </c>
      <c r="P21" s="101">
        <v>11755541854</v>
      </c>
      <c r="Q21" s="101"/>
      <c r="R21" s="72"/>
      <c r="S21" s="74">
        <v>2651170130</v>
      </c>
      <c r="T21" s="72"/>
      <c r="U21" s="73">
        <f t="shared" si="1"/>
        <v>14406711984</v>
      </c>
      <c r="W21" s="52">
        <v>1.1477856270332529E-2</v>
      </c>
    </row>
    <row r="22" spans="1:23" ht="21.75" customHeight="1">
      <c r="A22" s="86" t="s">
        <v>23</v>
      </c>
      <c r="B22" s="86"/>
      <c r="D22" s="8">
        <v>0</v>
      </c>
      <c r="F22" s="74">
        <v>9898279967</v>
      </c>
      <c r="G22" s="72"/>
      <c r="H22" s="74">
        <v>2313222468</v>
      </c>
      <c r="I22" s="72"/>
      <c r="J22" s="73">
        <f t="shared" si="0"/>
        <v>12211502435</v>
      </c>
      <c r="L22" s="109">
        <v>9.7289284292910519E-3</v>
      </c>
      <c r="N22" s="81">
        <v>0</v>
      </c>
      <c r="P22" s="101">
        <v>9898279967</v>
      </c>
      <c r="Q22" s="101"/>
      <c r="R22" s="72"/>
      <c r="S22" s="74">
        <v>2313222468</v>
      </c>
      <c r="T22" s="72"/>
      <c r="U22" s="73">
        <f t="shared" si="1"/>
        <v>12211502435</v>
      </c>
      <c r="W22" s="52">
        <v>9.7289284292910519E-3</v>
      </c>
    </row>
    <row r="23" spans="1:23" ht="21.75" customHeight="1">
      <c r="A23" s="86" t="s">
        <v>31</v>
      </c>
      <c r="B23" s="86"/>
      <c r="D23" s="8">
        <v>0</v>
      </c>
      <c r="F23" s="74">
        <v>17117480</v>
      </c>
      <c r="G23" s="72"/>
      <c r="H23" s="74">
        <v>0</v>
      </c>
      <c r="I23" s="72"/>
      <c r="J23" s="73">
        <f t="shared" si="0"/>
        <v>17117480</v>
      </c>
      <c r="L23" s="109">
        <v>1.3637530573838928E-5</v>
      </c>
      <c r="N23" s="81">
        <v>0</v>
      </c>
      <c r="P23" s="101">
        <v>17117480</v>
      </c>
      <c r="Q23" s="101"/>
      <c r="R23" s="72"/>
      <c r="S23" s="74">
        <v>0</v>
      </c>
      <c r="T23" s="72"/>
      <c r="U23" s="73">
        <f t="shared" si="1"/>
        <v>17117480</v>
      </c>
      <c r="W23" s="52">
        <v>1.3637530573838928E-5</v>
      </c>
    </row>
    <row r="24" spans="1:23" ht="21.75" customHeight="1">
      <c r="A24" s="88" t="s">
        <v>30</v>
      </c>
      <c r="B24" s="88"/>
      <c r="D24" s="11">
        <v>0</v>
      </c>
      <c r="F24" s="75">
        <v>-1533777063</v>
      </c>
      <c r="G24" s="72"/>
      <c r="H24" s="75">
        <v>0</v>
      </c>
      <c r="I24" s="72"/>
      <c r="J24" s="73">
        <f t="shared" si="0"/>
        <v>-1533777063</v>
      </c>
      <c r="L24" s="109">
        <v>1.2219632556962458E-3</v>
      </c>
      <c r="N24" s="82">
        <v>0</v>
      </c>
      <c r="P24" s="101">
        <v>-1533777063</v>
      </c>
      <c r="Q24" s="102"/>
      <c r="R24" s="72"/>
      <c r="S24" s="75">
        <v>0</v>
      </c>
      <c r="T24" s="72"/>
      <c r="U24" s="75">
        <f t="shared" si="1"/>
        <v>-1533777063</v>
      </c>
      <c r="W24" s="53">
        <v>1.2219632556962458E-3</v>
      </c>
    </row>
    <row r="25" spans="1:23" ht="21.75" customHeight="1">
      <c r="A25" s="90" t="s">
        <v>34</v>
      </c>
      <c r="B25" s="90"/>
      <c r="D25" s="13">
        <v>0</v>
      </c>
      <c r="F25" s="13">
        <f>SUM(F9:F24)</f>
        <v>1157021145943</v>
      </c>
      <c r="H25" s="13">
        <f>SUM(H9:H24)</f>
        <v>95085754523</v>
      </c>
      <c r="J25" s="31">
        <f>SUM(J9:J24)</f>
        <v>1252106900466</v>
      </c>
      <c r="L25" s="54">
        <v>0.99999999999999989</v>
      </c>
      <c r="N25" s="78">
        <v>0</v>
      </c>
      <c r="Q25" s="13">
        <f>SUM(P9:Q24)</f>
        <v>1157021145943</v>
      </c>
      <c r="S25" s="13">
        <f>SUM(S9:S24)</f>
        <v>95085754523</v>
      </c>
      <c r="U25" s="13">
        <f>SUM(U9:U24)</f>
        <v>1252106900466</v>
      </c>
      <c r="W25" s="54">
        <v>0.99999999999999989</v>
      </c>
    </row>
    <row r="29" spans="1:23" ht="18.75">
      <c r="J29" s="73"/>
      <c r="L29" s="76"/>
    </row>
    <row r="30" spans="1:23" ht="18.75">
      <c r="F30" s="24"/>
      <c r="J30" s="73"/>
      <c r="L30" s="76"/>
    </row>
    <row r="31" spans="1:23" ht="18.75">
      <c r="J31" s="73"/>
      <c r="L31" s="76"/>
    </row>
    <row r="32" spans="1:23" ht="18.75">
      <c r="F32" s="24"/>
      <c r="J32" s="73"/>
      <c r="L32" s="76"/>
    </row>
    <row r="33" spans="4:10" ht="18.75">
      <c r="D33" s="32"/>
      <c r="F33" s="24"/>
      <c r="J33" s="73"/>
    </row>
    <row r="34" spans="4:10" ht="18.75">
      <c r="J34" s="73"/>
    </row>
    <row r="35" spans="4:10" ht="18.75">
      <c r="J35" s="73"/>
    </row>
    <row r="36" spans="4:10" ht="18.75">
      <c r="F36" s="24"/>
      <c r="J36" s="73"/>
    </row>
    <row r="37" spans="4:10" ht="18.75">
      <c r="J37" s="73"/>
    </row>
    <row r="38" spans="4:10" ht="18.75">
      <c r="J38" s="73"/>
    </row>
    <row r="39" spans="4:10" ht="18.75">
      <c r="J39" s="73"/>
    </row>
    <row r="40" spans="4:10" ht="18.75">
      <c r="J40" s="73"/>
    </row>
    <row r="41" spans="4:10" ht="18.75">
      <c r="J41" s="73"/>
    </row>
    <row r="42" spans="4:10" ht="18.75">
      <c r="J42" s="73"/>
    </row>
    <row r="43" spans="4:10" ht="18.75">
      <c r="J43" s="73"/>
    </row>
    <row r="44" spans="4:10" ht="18.75">
      <c r="J44" s="73"/>
    </row>
    <row r="46" spans="4:10">
      <c r="J46" s="108"/>
    </row>
  </sheetData>
  <mergeCells count="43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5:B25"/>
    <mergeCell ref="A22:B22"/>
    <mergeCell ref="P22:Q22"/>
    <mergeCell ref="A23:B23"/>
    <mergeCell ref="P23:Q23"/>
    <mergeCell ref="A24:B24"/>
    <mergeCell ref="P24:Q24"/>
  </mergeCells>
  <pageMargins left="0.39" right="0.39" top="0.39" bottom="0.39" header="0" footer="0"/>
  <pageSetup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8"/>
  <sheetViews>
    <sheetView rightToLeft="1" view="pageBreakPreview" zoomScale="130" zoomScaleNormal="100" zoomScaleSheetLayoutView="130" workbookViewId="0">
      <selection activeCell="R7" sqref="R7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21.75" customHeight="1">
      <c r="A2" s="96" t="s">
        <v>77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ht="21.75" customHeight="1">
      <c r="A3" s="96" t="s">
        <v>1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ht="14.45" customHeight="1"/>
    <row r="5" spans="1:10" ht="14.45" customHeight="1">
      <c r="A5" s="23" t="s">
        <v>79</v>
      </c>
      <c r="B5" s="98" t="s">
        <v>58</v>
      </c>
      <c r="C5" s="98"/>
      <c r="D5" s="98"/>
      <c r="E5" s="98"/>
      <c r="F5" s="98"/>
      <c r="G5" s="98"/>
      <c r="H5" s="98"/>
      <c r="I5" s="98"/>
      <c r="J5" s="98"/>
    </row>
    <row r="6" spans="1:10" ht="14.45" customHeight="1">
      <c r="D6" s="91" t="s">
        <v>52</v>
      </c>
      <c r="E6" s="91"/>
      <c r="F6" s="91"/>
      <c r="H6" s="91" t="s">
        <v>53</v>
      </c>
      <c r="I6" s="91"/>
      <c r="J6" s="91"/>
    </row>
    <row r="7" spans="1:10" ht="36.4" customHeight="1">
      <c r="A7" s="91" t="s">
        <v>59</v>
      </c>
      <c r="B7" s="91"/>
      <c r="D7" s="20" t="s">
        <v>60</v>
      </c>
      <c r="E7" s="59"/>
      <c r="F7" s="20" t="s">
        <v>61</v>
      </c>
      <c r="G7" s="57"/>
      <c r="H7" s="20" t="s">
        <v>60</v>
      </c>
      <c r="I7" s="60"/>
      <c r="J7" s="20" t="s">
        <v>61</v>
      </c>
    </row>
    <row r="8" spans="1:10" ht="21.75" customHeight="1">
      <c r="A8" s="92" t="s">
        <v>84</v>
      </c>
      <c r="B8" s="92"/>
      <c r="D8" s="34">
        <v>484680</v>
      </c>
      <c r="E8" s="35"/>
      <c r="F8" s="45">
        <v>1.6354646720040397E-4</v>
      </c>
      <c r="G8" s="57"/>
      <c r="H8" s="34">
        <v>484680</v>
      </c>
      <c r="I8" s="57"/>
      <c r="J8" s="45">
        <v>1.6354646720040397E-4</v>
      </c>
    </row>
    <row r="9" spans="1:10" ht="21.75" customHeight="1" thickBot="1">
      <c r="A9" s="90" t="s">
        <v>34</v>
      </c>
      <c r="B9" s="90"/>
      <c r="D9" s="38">
        <v>484680</v>
      </c>
      <c r="E9" s="35"/>
      <c r="F9" s="48">
        <v>1.6354646720040397E-4</v>
      </c>
      <c r="G9" s="57"/>
      <c r="H9" s="38">
        <v>484680</v>
      </c>
      <c r="I9" s="57"/>
      <c r="J9" s="48">
        <v>1.6354646720040397E-4</v>
      </c>
    </row>
    <row r="10" spans="1:10" ht="13.5" thickTop="1"/>
    <row r="14" spans="1:10">
      <c r="D14" s="24"/>
      <c r="H14" s="24"/>
      <c r="J14" s="33"/>
    </row>
    <row r="16" spans="1:10">
      <c r="D16" s="24"/>
      <c r="H16" s="24"/>
      <c r="J16" s="33"/>
    </row>
    <row r="18" spans="4:10">
      <c r="D18" s="24"/>
      <c r="H18" s="24"/>
      <c r="J18" s="33"/>
    </row>
  </sheetData>
  <mergeCells count="9">
    <mergeCell ref="A7:B7"/>
    <mergeCell ref="A8:B8"/>
    <mergeCell ref="A9:B9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0"/>
  <sheetViews>
    <sheetView rightToLeft="1" view="pageBreakPreview" zoomScaleNormal="100" zoomScaleSheetLayoutView="100" workbookViewId="0">
      <selection activeCell="D15" sqref="D15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96" t="s">
        <v>0</v>
      </c>
      <c r="B1" s="96"/>
      <c r="C1" s="96"/>
      <c r="D1" s="96"/>
      <c r="E1" s="96"/>
      <c r="F1" s="96"/>
    </row>
    <row r="2" spans="1:6" ht="21.75" customHeight="1">
      <c r="A2" s="96" t="s">
        <v>76</v>
      </c>
      <c r="B2" s="96"/>
      <c r="C2" s="96"/>
      <c r="D2" s="96"/>
      <c r="E2" s="96"/>
      <c r="F2" s="96"/>
    </row>
    <row r="3" spans="1:6" ht="21.75" customHeight="1">
      <c r="A3" s="96" t="s">
        <v>1</v>
      </c>
      <c r="B3" s="96"/>
      <c r="C3" s="96"/>
      <c r="D3" s="96"/>
      <c r="E3" s="96"/>
      <c r="F3" s="96"/>
    </row>
    <row r="4" spans="1:6" ht="14.45" customHeight="1"/>
    <row r="5" spans="1:6" ht="29.1" customHeight="1">
      <c r="A5" s="23" t="s">
        <v>80</v>
      </c>
      <c r="B5" s="95" t="s">
        <v>49</v>
      </c>
      <c r="C5" s="95"/>
      <c r="D5" s="95"/>
      <c r="E5" s="95"/>
      <c r="F5" s="95"/>
    </row>
    <row r="6" spans="1:6" ht="14.45" customHeight="1">
      <c r="D6" s="2" t="s">
        <v>52</v>
      </c>
      <c r="F6" s="2" t="s">
        <v>8</v>
      </c>
    </row>
    <row r="7" spans="1:6" ht="14.45" customHeight="1">
      <c r="A7" s="91" t="s">
        <v>49</v>
      </c>
      <c r="B7" s="91"/>
      <c r="D7" s="4" t="s">
        <v>37</v>
      </c>
      <c r="F7" s="4" t="s">
        <v>37</v>
      </c>
    </row>
    <row r="8" spans="1:6" ht="21.75" customHeight="1">
      <c r="A8" s="92" t="s">
        <v>49</v>
      </c>
      <c r="B8" s="92"/>
      <c r="D8" s="39">
        <v>585128846</v>
      </c>
      <c r="E8" s="35"/>
      <c r="F8" s="39">
        <v>585128846</v>
      </c>
    </row>
    <row r="9" spans="1:6" ht="21.75" customHeight="1">
      <c r="A9" s="88" t="s">
        <v>62</v>
      </c>
      <c r="B9" s="88"/>
      <c r="D9" s="37">
        <v>152746034</v>
      </c>
      <c r="E9" s="35"/>
      <c r="F9" s="37">
        <v>152746034</v>
      </c>
    </row>
    <row r="10" spans="1:6" ht="21.75" customHeight="1">
      <c r="A10" s="90" t="s">
        <v>34</v>
      </c>
      <c r="B10" s="90"/>
      <c r="D10" s="40">
        <f>SUM(D8:D9)</f>
        <v>737874880</v>
      </c>
      <c r="E10" s="35"/>
      <c r="F10" s="40">
        <f>SUM(F8:F9)</f>
        <v>737874880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3"/>
  <sheetViews>
    <sheetView rightToLeft="1" view="pageBreakPreview" zoomScale="115" zoomScaleNormal="100" zoomScaleSheetLayoutView="115" workbookViewId="0">
      <selection activeCell="K26" sqref="K26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3" ht="21.75" customHeight="1">
      <c r="A2" s="96" t="s">
        <v>76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3" ht="21.75" customHeight="1">
      <c r="A3" s="96" t="s">
        <v>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</row>
    <row r="4" spans="1:13" ht="14.45" customHeight="1"/>
    <row r="5" spans="1:13" ht="14.45" customHeight="1">
      <c r="A5" s="95" t="s">
        <v>66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</row>
    <row r="6" spans="1:13" ht="14.45" customHeight="1">
      <c r="A6" s="91" t="s">
        <v>42</v>
      </c>
      <c r="C6" s="91" t="s">
        <v>52</v>
      </c>
      <c r="D6" s="91"/>
      <c r="E6" s="91"/>
      <c r="F6" s="91"/>
      <c r="G6" s="91"/>
      <c r="I6" s="91" t="s">
        <v>53</v>
      </c>
      <c r="J6" s="91"/>
      <c r="K6" s="91"/>
      <c r="L6" s="91"/>
      <c r="M6" s="91"/>
    </row>
    <row r="7" spans="1:13" ht="29.1" customHeight="1">
      <c r="A7" s="91"/>
      <c r="C7" s="14" t="s">
        <v>64</v>
      </c>
      <c r="D7" s="3"/>
      <c r="E7" s="14" t="s">
        <v>63</v>
      </c>
      <c r="F7" s="3"/>
      <c r="G7" s="14" t="s">
        <v>65</v>
      </c>
      <c r="I7" s="14" t="s">
        <v>64</v>
      </c>
      <c r="J7" s="3"/>
      <c r="K7" s="14" t="s">
        <v>63</v>
      </c>
      <c r="L7" s="3"/>
      <c r="M7" s="14" t="s">
        <v>65</v>
      </c>
    </row>
    <row r="8" spans="1:13" ht="21.75" customHeight="1">
      <c r="A8" s="62" t="s">
        <v>85</v>
      </c>
      <c r="C8" s="34">
        <v>227992</v>
      </c>
      <c r="D8" s="35"/>
      <c r="E8" s="34">
        <v>0</v>
      </c>
      <c r="F8" s="35"/>
      <c r="G8" s="34">
        <v>227992</v>
      </c>
      <c r="H8" s="35"/>
      <c r="I8" s="34">
        <v>227992</v>
      </c>
      <c r="J8" s="35"/>
      <c r="K8" s="34">
        <v>0</v>
      </c>
      <c r="L8" s="35"/>
      <c r="M8" s="34">
        <v>227992</v>
      </c>
    </row>
    <row r="9" spans="1:13" ht="21.75" customHeight="1">
      <c r="A9" s="63" t="s">
        <v>86</v>
      </c>
      <c r="C9" s="36">
        <v>238736</v>
      </c>
      <c r="D9" s="35"/>
      <c r="E9" s="36">
        <v>0</v>
      </c>
      <c r="F9" s="35"/>
      <c r="G9" s="36">
        <v>238736</v>
      </c>
      <c r="H9" s="35"/>
      <c r="I9" s="36">
        <v>238736</v>
      </c>
      <c r="J9" s="35"/>
      <c r="K9" s="36">
        <v>0</v>
      </c>
      <c r="L9" s="35"/>
      <c r="M9" s="36">
        <v>238736</v>
      </c>
    </row>
    <row r="10" spans="1:13" ht="21.75" customHeight="1">
      <c r="A10" s="64" t="s">
        <v>87</v>
      </c>
      <c r="C10" s="37">
        <v>17952</v>
      </c>
      <c r="D10" s="35"/>
      <c r="E10" s="37">
        <v>0</v>
      </c>
      <c r="F10" s="35"/>
      <c r="G10" s="37">
        <v>17952</v>
      </c>
      <c r="H10" s="35"/>
      <c r="I10" s="37">
        <v>17952</v>
      </c>
      <c r="J10" s="35"/>
      <c r="K10" s="37">
        <v>0</v>
      </c>
      <c r="L10" s="35"/>
      <c r="M10" s="37">
        <v>17952</v>
      </c>
    </row>
    <row r="11" spans="1:13" ht="21.75" customHeight="1">
      <c r="A11" s="12" t="s">
        <v>34</v>
      </c>
      <c r="C11" s="38">
        <f>SUM(C8:C10)</f>
        <v>484680</v>
      </c>
      <c r="D11" s="35"/>
      <c r="E11" s="38">
        <v>0</v>
      </c>
      <c r="F11" s="35"/>
      <c r="G11" s="38">
        <f>SUM(G8:G10)</f>
        <v>484680</v>
      </c>
      <c r="H11" s="35"/>
      <c r="I11" s="38">
        <f>SUM(I8:I10)</f>
        <v>484680</v>
      </c>
      <c r="J11" s="35"/>
      <c r="K11" s="38">
        <v>0</v>
      </c>
      <c r="L11" s="35"/>
      <c r="M11" s="38">
        <f>SUM(M8:M10)</f>
        <v>484680</v>
      </c>
    </row>
    <row r="13" spans="1:13">
      <c r="C13" s="24">
        <f>C11-'درآمد سپرده بانکی'!D9</f>
        <v>0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43"/>
  <sheetViews>
    <sheetView rightToLeft="1" view="pageBreakPreview" zoomScale="115" zoomScaleNormal="100" zoomScaleSheetLayoutView="115" workbookViewId="0">
      <selection activeCell="I26" sqref="I26"/>
    </sheetView>
  </sheetViews>
  <sheetFormatPr defaultRowHeight="12.75"/>
  <cols>
    <col min="1" max="1" width="24" bestFit="1" customWidth="1"/>
    <col min="2" max="2" width="1.28515625" customWidth="1"/>
    <col min="3" max="3" width="12.140625" bestFit="1" customWidth="1"/>
    <col min="4" max="4" width="1.28515625" customWidth="1"/>
    <col min="5" max="5" width="17.5703125" bestFit="1" customWidth="1"/>
    <col min="6" max="6" width="1.28515625" customWidth="1"/>
    <col min="7" max="7" width="16.140625" bestFit="1" customWidth="1"/>
    <col min="8" max="8" width="1.28515625" customWidth="1"/>
    <col min="9" max="9" width="21.85546875" bestFit="1" customWidth="1"/>
    <col min="10" max="10" width="1.28515625" customWidth="1"/>
    <col min="11" max="11" width="12.140625" bestFit="1" customWidth="1"/>
    <col min="12" max="12" width="1.28515625" customWidth="1"/>
    <col min="13" max="13" width="16" bestFit="1" customWidth="1"/>
    <col min="14" max="14" width="1.28515625" customWidth="1"/>
    <col min="15" max="15" width="16.1406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18" ht="21.75" customHeight="1">
      <c r="A2" s="96" t="s">
        <v>76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</row>
    <row r="3" spans="1:18" ht="21.75" customHeight="1">
      <c r="A3" s="96" t="s">
        <v>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</row>
    <row r="4" spans="1:18" ht="14.45" customHeight="1"/>
    <row r="5" spans="1:18" ht="14.45" customHeight="1">
      <c r="A5" s="95" t="s">
        <v>67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</row>
    <row r="6" spans="1:18" ht="14.45" customHeight="1">
      <c r="A6" s="91" t="s">
        <v>42</v>
      </c>
      <c r="C6" s="91" t="s">
        <v>52</v>
      </c>
      <c r="D6" s="91"/>
      <c r="E6" s="91"/>
      <c r="F6" s="91"/>
      <c r="G6" s="91"/>
      <c r="H6" s="91"/>
      <c r="I6" s="91"/>
      <c r="K6" s="91" t="s">
        <v>53</v>
      </c>
      <c r="L6" s="91"/>
      <c r="M6" s="91"/>
      <c r="N6" s="91"/>
      <c r="O6" s="91"/>
      <c r="P6" s="91"/>
      <c r="Q6" s="91"/>
      <c r="R6" s="91"/>
    </row>
    <row r="7" spans="1:18" ht="35.25" customHeight="1">
      <c r="A7" s="91"/>
      <c r="C7" s="14" t="s">
        <v>12</v>
      </c>
      <c r="D7" s="3"/>
      <c r="E7" s="14" t="s">
        <v>68</v>
      </c>
      <c r="F7" s="3"/>
      <c r="G7" s="14" t="s">
        <v>69</v>
      </c>
      <c r="H7" s="3"/>
      <c r="I7" s="14" t="s">
        <v>70</v>
      </c>
      <c r="K7" s="14" t="s">
        <v>12</v>
      </c>
      <c r="L7" s="3"/>
      <c r="M7" s="14" t="s">
        <v>68</v>
      </c>
      <c r="N7" s="3"/>
      <c r="O7" s="14" t="s">
        <v>69</v>
      </c>
      <c r="P7" s="3"/>
      <c r="Q7" s="106" t="s">
        <v>70</v>
      </c>
      <c r="R7" s="106"/>
    </row>
    <row r="8" spans="1:18" ht="21.75" customHeight="1">
      <c r="A8" s="5" t="s">
        <v>25</v>
      </c>
      <c r="C8" s="34">
        <v>12457839</v>
      </c>
      <c r="D8" s="35"/>
      <c r="E8" s="34">
        <v>67068060730</v>
      </c>
      <c r="F8" s="35"/>
      <c r="G8" s="34">
        <v>59055748099</v>
      </c>
      <c r="H8" s="35"/>
      <c r="I8" s="67">
        <f>E8-G8</f>
        <v>8012312631</v>
      </c>
      <c r="J8" s="35"/>
      <c r="K8" s="34">
        <v>12457839</v>
      </c>
      <c r="L8" s="35"/>
      <c r="M8" s="34">
        <v>67068060730</v>
      </c>
      <c r="N8" s="35"/>
      <c r="O8" s="34">
        <v>59055748099</v>
      </c>
      <c r="P8" s="35"/>
      <c r="Q8" s="93">
        <f>M8-O8</f>
        <v>8012312631</v>
      </c>
      <c r="R8" s="93"/>
    </row>
    <row r="9" spans="1:18" ht="21.75" customHeight="1">
      <c r="A9" s="7" t="s">
        <v>33</v>
      </c>
      <c r="C9" s="36">
        <v>310000</v>
      </c>
      <c r="D9" s="35"/>
      <c r="E9" s="36">
        <v>12871769913</v>
      </c>
      <c r="F9" s="35"/>
      <c r="G9" s="36">
        <v>12318320774</v>
      </c>
      <c r="H9" s="35"/>
      <c r="I9" s="65">
        <f t="shared" ref="I9:I21" si="0">E9-G9</f>
        <v>553449139</v>
      </c>
      <c r="J9" s="35"/>
      <c r="K9" s="36">
        <v>310000</v>
      </c>
      <c r="L9" s="35"/>
      <c r="M9" s="36">
        <v>12871769913</v>
      </c>
      <c r="N9" s="35"/>
      <c r="O9" s="36">
        <v>12318320774</v>
      </c>
      <c r="P9" s="35"/>
      <c r="Q9" s="104">
        <f t="shared" ref="Q9:Q21" si="1">M9-O9</f>
        <v>553449139</v>
      </c>
      <c r="R9" s="104"/>
    </row>
    <row r="10" spans="1:18" ht="21.75" customHeight="1">
      <c r="A10" s="7" t="s">
        <v>27</v>
      </c>
      <c r="C10" s="36">
        <v>2562</v>
      </c>
      <c r="D10" s="35"/>
      <c r="E10" s="36">
        <v>36382898800</v>
      </c>
      <c r="F10" s="35"/>
      <c r="G10" s="36">
        <v>31994145318</v>
      </c>
      <c r="H10" s="35"/>
      <c r="I10" s="65">
        <f t="shared" si="0"/>
        <v>4388753482</v>
      </c>
      <c r="J10" s="35"/>
      <c r="K10" s="36">
        <v>2562</v>
      </c>
      <c r="L10" s="35"/>
      <c r="M10" s="36">
        <v>36382898800</v>
      </c>
      <c r="N10" s="35"/>
      <c r="O10" s="36">
        <v>31994145318</v>
      </c>
      <c r="P10" s="35"/>
      <c r="Q10" s="104">
        <f t="shared" si="1"/>
        <v>4388753482</v>
      </c>
      <c r="R10" s="104"/>
    </row>
    <row r="11" spans="1:18" ht="21.75" customHeight="1">
      <c r="A11" s="7" t="s">
        <v>21</v>
      </c>
      <c r="C11" s="36">
        <v>11691766</v>
      </c>
      <c r="D11" s="35"/>
      <c r="E11" s="36">
        <v>53307356935</v>
      </c>
      <c r="F11" s="35"/>
      <c r="G11" s="36">
        <v>45325117696</v>
      </c>
      <c r="H11" s="35"/>
      <c r="I11" s="65">
        <f t="shared" si="0"/>
        <v>7982239239</v>
      </c>
      <c r="J11" s="35"/>
      <c r="K11" s="36">
        <v>11691766</v>
      </c>
      <c r="L11" s="35"/>
      <c r="M11" s="36">
        <v>53307356935</v>
      </c>
      <c r="N11" s="35"/>
      <c r="O11" s="36">
        <v>45325117696</v>
      </c>
      <c r="P11" s="35"/>
      <c r="Q11" s="104">
        <f t="shared" si="1"/>
        <v>7982239239</v>
      </c>
      <c r="R11" s="104"/>
    </row>
    <row r="12" spans="1:18" ht="21.75" customHeight="1">
      <c r="A12" s="7" t="s">
        <v>26</v>
      </c>
      <c r="C12" s="36">
        <v>10000000</v>
      </c>
      <c r="D12" s="35"/>
      <c r="E12" s="36">
        <v>46607599172</v>
      </c>
      <c r="F12" s="35"/>
      <c r="G12" s="36">
        <v>39463785000</v>
      </c>
      <c r="H12" s="35"/>
      <c r="I12" s="65">
        <f t="shared" si="0"/>
        <v>7143814172</v>
      </c>
      <c r="J12" s="35"/>
      <c r="K12" s="36">
        <v>10000000</v>
      </c>
      <c r="L12" s="35"/>
      <c r="M12" s="36">
        <v>46607599172</v>
      </c>
      <c r="N12" s="35"/>
      <c r="O12" s="36">
        <v>39463785000</v>
      </c>
      <c r="P12" s="35"/>
      <c r="Q12" s="104">
        <f t="shared" si="1"/>
        <v>7143814172</v>
      </c>
      <c r="R12" s="104"/>
    </row>
    <row r="13" spans="1:18" ht="21.75" customHeight="1">
      <c r="A13" s="7" t="s">
        <v>20</v>
      </c>
      <c r="C13" s="36">
        <v>16600000</v>
      </c>
      <c r="D13" s="35"/>
      <c r="E13" s="36">
        <v>64588041331</v>
      </c>
      <c r="F13" s="35"/>
      <c r="G13" s="36">
        <v>58871046063</v>
      </c>
      <c r="H13" s="35"/>
      <c r="I13" s="65">
        <f t="shared" si="0"/>
        <v>5716995268</v>
      </c>
      <c r="J13" s="35"/>
      <c r="K13" s="36">
        <v>16600000</v>
      </c>
      <c r="L13" s="35"/>
      <c r="M13" s="36">
        <v>64588041331</v>
      </c>
      <c r="N13" s="35"/>
      <c r="O13" s="36">
        <v>58871046063</v>
      </c>
      <c r="P13" s="35"/>
      <c r="Q13" s="104">
        <f t="shared" si="1"/>
        <v>5716995268</v>
      </c>
      <c r="R13" s="104"/>
    </row>
    <row r="14" spans="1:18" ht="21.75" customHeight="1">
      <c r="A14" s="7" t="s">
        <v>19</v>
      </c>
      <c r="C14" s="36">
        <v>16600359</v>
      </c>
      <c r="D14" s="35"/>
      <c r="E14" s="36">
        <v>19155739466</v>
      </c>
      <c r="F14" s="35"/>
      <c r="G14" s="36">
        <v>17134123490</v>
      </c>
      <c r="H14" s="35"/>
      <c r="I14" s="65">
        <f t="shared" si="0"/>
        <v>2021615976</v>
      </c>
      <c r="J14" s="35"/>
      <c r="K14" s="36">
        <v>16600359</v>
      </c>
      <c r="L14" s="35"/>
      <c r="M14" s="36">
        <v>19155739466</v>
      </c>
      <c r="N14" s="35"/>
      <c r="O14" s="36">
        <v>17134123490</v>
      </c>
      <c r="P14" s="35"/>
      <c r="Q14" s="104">
        <f t="shared" si="1"/>
        <v>2021615976</v>
      </c>
      <c r="R14" s="104"/>
    </row>
    <row r="15" spans="1:18" ht="21.75" customHeight="1">
      <c r="A15" s="7" t="s">
        <v>18</v>
      </c>
      <c r="C15" s="36">
        <v>287000000</v>
      </c>
      <c r="D15" s="35"/>
      <c r="E15" s="36">
        <v>146062383999</v>
      </c>
      <c r="F15" s="35"/>
      <c r="G15" s="36">
        <v>114687524637</v>
      </c>
      <c r="H15" s="35"/>
      <c r="I15" s="65">
        <f t="shared" si="0"/>
        <v>31374859362</v>
      </c>
      <c r="J15" s="35"/>
      <c r="K15" s="36">
        <v>287000000</v>
      </c>
      <c r="L15" s="35"/>
      <c r="M15" s="36">
        <v>146062383999</v>
      </c>
      <c r="N15" s="35"/>
      <c r="O15" s="36">
        <v>114687524637</v>
      </c>
      <c r="P15" s="35"/>
      <c r="Q15" s="104">
        <f t="shared" si="1"/>
        <v>31374859362</v>
      </c>
      <c r="R15" s="104"/>
    </row>
    <row r="16" spans="1:18" ht="21.75" customHeight="1">
      <c r="A16" s="7" t="s">
        <v>28</v>
      </c>
      <c r="C16" s="36">
        <v>3600000</v>
      </c>
      <c r="D16" s="35"/>
      <c r="E16" s="36">
        <v>5713922816</v>
      </c>
      <c r="F16" s="35"/>
      <c r="G16" s="36">
        <v>5221148243</v>
      </c>
      <c r="H16" s="35"/>
      <c r="I16" s="65">
        <f t="shared" si="0"/>
        <v>492774573</v>
      </c>
      <c r="J16" s="35"/>
      <c r="K16" s="36">
        <v>3600000</v>
      </c>
      <c r="L16" s="35"/>
      <c r="M16" s="36">
        <v>5713922816</v>
      </c>
      <c r="N16" s="35"/>
      <c r="O16" s="36">
        <v>5221148243</v>
      </c>
      <c r="P16" s="35"/>
      <c r="Q16" s="104">
        <f t="shared" si="1"/>
        <v>492774573</v>
      </c>
      <c r="R16" s="104"/>
    </row>
    <row r="17" spans="1:18" ht="21.75" customHeight="1">
      <c r="A17" s="7" t="s">
        <v>29</v>
      </c>
      <c r="C17" s="36">
        <v>30168793</v>
      </c>
      <c r="D17" s="35"/>
      <c r="E17" s="36">
        <v>114578957856</v>
      </c>
      <c r="F17" s="35"/>
      <c r="G17" s="36">
        <v>95090363666</v>
      </c>
      <c r="H17" s="35"/>
      <c r="I17" s="65">
        <f t="shared" si="0"/>
        <v>19488594190</v>
      </c>
      <c r="J17" s="35"/>
      <c r="K17" s="36">
        <v>30168793</v>
      </c>
      <c r="L17" s="35"/>
      <c r="M17" s="36">
        <v>114578957856</v>
      </c>
      <c r="N17" s="35"/>
      <c r="O17" s="36">
        <v>95090363666</v>
      </c>
      <c r="P17" s="35"/>
      <c r="Q17" s="104">
        <f t="shared" si="1"/>
        <v>19488594190</v>
      </c>
      <c r="R17" s="104"/>
    </row>
    <row r="18" spans="1:18" ht="21.75" customHeight="1">
      <c r="A18" s="7" t="s">
        <v>32</v>
      </c>
      <c r="C18" s="36">
        <v>5000000</v>
      </c>
      <c r="D18" s="35"/>
      <c r="E18" s="36">
        <v>14085688571</v>
      </c>
      <c r="F18" s="35"/>
      <c r="G18" s="36">
        <v>13144631921</v>
      </c>
      <c r="H18" s="35"/>
      <c r="I18" s="65">
        <f t="shared" si="0"/>
        <v>941056650</v>
      </c>
      <c r="J18" s="35"/>
      <c r="K18" s="36">
        <v>5000000</v>
      </c>
      <c r="L18" s="35"/>
      <c r="M18" s="36">
        <v>14085688571</v>
      </c>
      <c r="N18" s="35"/>
      <c r="O18" s="36">
        <v>13144631921</v>
      </c>
      <c r="P18" s="35"/>
      <c r="Q18" s="104">
        <f t="shared" si="1"/>
        <v>941056650</v>
      </c>
      <c r="R18" s="104"/>
    </row>
    <row r="19" spans="1:18" ht="21.75" customHeight="1">
      <c r="A19" s="7" t="s">
        <v>24</v>
      </c>
      <c r="C19" s="36">
        <v>30000000</v>
      </c>
      <c r="D19" s="35"/>
      <c r="E19" s="36">
        <v>13896819428</v>
      </c>
      <c r="F19" s="35"/>
      <c r="G19" s="36">
        <v>11891922185</v>
      </c>
      <c r="H19" s="35"/>
      <c r="I19" s="65">
        <f t="shared" si="0"/>
        <v>2004897243</v>
      </c>
      <c r="J19" s="35"/>
      <c r="K19" s="36">
        <v>30000000</v>
      </c>
      <c r="L19" s="35"/>
      <c r="M19" s="36">
        <v>13896819428</v>
      </c>
      <c r="N19" s="35"/>
      <c r="O19" s="36">
        <v>11891922185</v>
      </c>
      <c r="P19" s="35"/>
      <c r="Q19" s="104">
        <f t="shared" si="1"/>
        <v>2004897243</v>
      </c>
      <c r="R19" s="104"/>
    </row>
    <row r="20" spans="1:18" ht="21.75" customHeight="1">
      <c r="A20" s="7" t="s">
        <v>22</v>
      </c>
      <c r="C20" s="36">
        <v>1700000</v>
      </c>
      <c r="D20" s="35"/>
      <c r="E20" s="36">
        <v>20461525319</v>
      </c>
      <c r="F20" s="35"/>
      <c r="G20" s="36">
        <v>17810355189</v>
      </c>
      <c r="H20" s="35"/>
      <c r="I20" s="65">
        <f t="shared" si="0"/>
        <v>2651170130</v>
      </c>
      <c r="J20" s="35"/>
      <c r="K20" s="36">
        <v>1700000</v>
      </c>
      <c r="L20" s="35"/>
      <c r="M20" s="36">
        <v>20461525319</v>
      </c>
      <c r="N20" s="35"/>
      <c r="O20" s="36">
        <v>17810355189</v>
      </c>
      <c r="P20" s="35"/>
      <c r="Q20" s="104">
        <f t="shared" si="1"/>
        <v>2651170130</v>
      </c>
      <c r="R20" s="104"/>
    </row>
    <row r="21" spans="1:18" ht="21.75" customHeight="1">
      <c r="A21" s="9" t="s">
        <v>23</v>
      </c>
      <c r="C21" s="37">
        <v>6074257</v>
      </c>
      <c r="D21" s="35"/>
      <c r="E21" s="37">
        <v>10755731427</v>
      </c>
      <c r="F21" s="35"/>
      <c r="G21" s="37">
        <v>8442508959</v>
      </c>
      <c r="H21" s="35"/>
      <c r="I21" s="65">
        <f t="shared" si="0"/>
        <v>2313222468</v>
      </c>
      <c r="J21" s="35"/>
      <c r="K21" s="37">
        <v>6074257</v>
      </c>
      <c r="L21" s="35"/>
      <c r="M21" s="37">
        <v>10755731427</v>
      </c>
      <c r="N21" s="35"/>
      <c r="O21" s="37">
        <v>8442508959</v>
      </c>
      <c r="P21" s="35"/>
      <c r="Q21" s="104">
        <f t="shared" si="1"/>
        <v>2313222468</v>
      </c>
      <c r="R21" s="104"/>
    </row>
    <row r="22" spans="1:18" ht="21.75" customHeight="1">
      <c r="A22" s="12" t="s">
        <v>34</v>
      </c>
      <c r="C22" s="38"/>
      <c r="D22" s="35"/>
      <c r="E22" s="38">
        <f>SUM(E8:E21)</f>
        <v>625536495763</v>
      </c>
      <c r="F22" s="35"/>
      <c r="G22" s="38">
        <f>SUM(G8:G21)</f>
        <v>530450741240</v>
      </c>
      <c r="H22" s="35"/>
      <c r="I22" s="66">
        <f>SUM(I8:I21)</f>
        <v>95085754523</v>
      </c>
      <c r="J22" s="35"/>
      <c r="K22" s="38"/>
      <c r="L22" s="35"/>
      <c r="M22" s="38">
        <f>SUM(M8:M21)</f>
        <v>625536495763</v>
      </c>
      <c r="N22" s="35"/>
      <c r="O22" s="38">
        <f>SUM(O8:O21)</f>
        <v>530450741240</v>
      </c>
      <c r="P22" s="35"/>
      <c r="Q22" s="105">
        <f>SUM(Q8:R21)</f>
        <v>95085754523</v>
      </c>
      <c r="R22" s="105"/>
    </row>
    <row r="24" spans="1:18">
      <c r="E24" s="84"/>
    </row>
    <row r="25" spans="1:18">
      <c r="E25" s="24"/>
      <c r="I25" s="24"/>
    </row>
    <row r="26" spans="1:18">
      <c r="I26" s="24"/>
    </row>
    <row r="27" spans="1:18">
      <c r="I27" s="24"/>
    </row>
    <row r="28" spans="1:18">
      <c r="E28" s="24"/>
      <c r="I28" s="24"/>
    </row>
    <row r="29" spans="1:18">
      <c r="I29" s="24"/>
    </row>
    <row r="30" spans="1:18">
      <c r="I30" s="24"/>
    </row>
    <row r="31" spans="1:18">
      <c r="I31" s="24"/>
    </row>
    <row r="32" spans="1:18">
      <c r="I32" s="24"/>
    </row>
    <row r="33" spans="9:9">
      <c r="I33" s="24"/>
    </row>
    <row r="34" spans="9:9">
      <c r="I34" s="24"/>
    </row>
    <row r="35" spans="9:9">
      <c r="I35" s="24"/>
    </row>
    <row r="36" spans="9:9">
      <c r="I36" s="24"/>
    </row>
    <row r="37" spans="9:9">
      <c r="I37" s="24"/>
    </row>
    <row r="38" spans="9:9">
      <c r="I38" s="24"/>
    </row>
    <row r="39" spans="9:9">
      <c r="I39" s="24"/>
    </row>
    <row r="40" spans="9:9">
      <c r="I40" s="24"/>
    </row>
    <row r="41" spans="9:9">
      <c r="I41" s="24"/>
    </row>
    <row r="42" spans="9:9">
      <c r="I42" s="24"/>
    </row>
    <row r="43" spans="9:9">
      <c r="I43" s="24"/>
    </row>
  </sheetData>
  <mergeCells count="23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</mergeCells>
  <pageMargins left="0.39" right="0.39" top="0.39" bottom="0.39" header="0" footer="0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0</vt:lpstr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Faeze Ghanei Arani</cp:lastModifiedBy>
  <dcterms:created xsi:type="dcterms:W3CDTF">2025-10-26T08:31:14Z</dcterms:created>
  <dcterms:modified xsi:type="dcterms:W3CDTF">2025-11-01T10:40:27Z</dcterms:modified>
</cp:coreProperties>
</file>