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صورت وضعیت پرتفو\"/>
    </mc:Choice>
  </mc:AlternateContent>
  <xr:revisionPtr revIDLastSave="0" documentId="13_ncr:1_{FB4D314E-8808-42CE-946B-F8D9DC4D8867}" xr6:coauthVersionLast="47" xr6:coauthVersionMax="47" xr10:uidLastSave="{00000000-0000-0000-0000-000000000000}"/>
  <bookViews>
    <workbookView xWindow="-120" yWindow="-120" windowWidth="29040" windowHeight="15840" tabRatio="874" activeTab="1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اعمال اختیار" sheetId="20" r:id="rId8"/>
    <sheet name="درآمد سود سهام" sheetId="15" r:id="rId9"/>
    <sheet name="درآمد ناشی از فروش" sheetId="19" r:id="rId10"/>
    <sheet name="درآمد ناشی از تغییر قیمت اوراق" sheetId="21" r:id="rId11"/>
    <sheet name="سود سپرده بانکی" sheetId="18" r:id="rId12"/>
  </sheets>
  <definedNames>
    <definedName name="_xlnm.Print_Area" localSheetId="3">درآمد!$A$1:$K$11</definedName>
    <definedName name="_xlnm.Print_Area" localSheetId="7">'درآمد اعمال اختیار'!$A$1:$Z$14</definedName>
    <definedName name="_xlnm.Print_Area" localSheetId="5">'درآمد سپرده بانکی'!$A$1:$K$9</definedName>
    <definedName name="_xlnm.Print_Area" localSheetId="4">'درآمد سرمایه گذاری در سهام'!$A$1:$X$44</definedName>
    <definedName name="_xlnm.Print_Area" localSheetId="8">'درآمد سود سهام'!$A$1:$T$19</definedName>
    <definedName name="_xlnm.Print_Area" localSheetId="10">'درآمد ناشی از تغییر قیمت اوراق'!$A$1:$S$20</definedName>
    <definedName name="_xlnm.Print_Area" localSheetId="9">'درآمد ناشی از فروش'!$A$1:$T$41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سهام!$A$1:$AC$23</definedName>
    <definedName name="_xlnm.Print_Area" localSheetId="11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1" l="1"/>
  <c r="AB23" i="2"/>
  <c r="W44" i="9" l="1"/>
  <c r="L44" i="9"/>
  <c r="J10" i="8"/>
  <c r="Y14" i="20" l="1"/>
  <c r="F10" i="8"/>
  <c r="S44" i="9"/>
  <c r="Q44" i="9"/>
  <c r="N44" i="9"/>
  <c r="H44" i="9"/>
  <c r="F44" i="9"/>
  <c r="O20" i="21"/>
  <c r="M20" i="21"/>
  <c r="G20" i="21"/>
  <c r="E20" i="21"/>
  <c r="I9" i="21"/>
  <c r="I10" i="21"/>
  <c r="I11" i="21"/>
  <c r="I12" i="21"/>
  <c r="I13" i="21"/>
  <c r="I14" i="21"/>
  <c r="I15" i="21"/>
  <c r="I16" i="21"/>
  <c r="I17" i="21"/>
  <c r="I18" i="21"/>
  <c r="I19" i="21"/>
  <c r="I8" i="21"/>
  <c r="I20" i="21" s="1"/>
  <c r="Q9" i="21"/>
  <c r="Q10" i="21"/>
  <c r="Q11" i="21"/>
  <c r="Q12" i="21"/>
  <c r="Q20" i="21" s="1"/>
  <c r="Q14" i="21"/>
  <c r="Q15" i="21"/>
  <c r="Q16" i="21"/>
  <c r="Q17" i="21"/>
  <c r="Q18" i="21"/>
  <c r="Q19" i="21"/>
  <c r="Q8" i="21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9" i="9"/>
  <c r="F9" i="8"/>
  <c r="J9" i="8" s="1"/>
  <c r="D44" i="9"/>
  <c r="J44" i="9" l="1"/>
  <c r="U44" i="9"/>
  <c r="F8" i="8"/>
  <c r="C11" i="18"/>
  <c r="G11" i="18"/>
  <c r="I11" i="18"/>
  <c r="M11" i="18"/>
  <c r="S19" i="15"/>
  <c r="S18" i="15"/>
  <c r="S17" i="15"/>
  <c r="S16" i="15"/>
  <c r="S15" i="15"/>
  <c r="S14" i="15"/>
  <c r="S13" i="15"/>
  <c r="S12" i="15"/>
  <c r="S11" i="15"/>
  <c r="S10" i="15"/>
  <c r="S9" i="15"/>
  <c r="S8" i="15"/>
  <c r="J8" i="8" l="1"/>
  <c r="F11" i="8"/>
  <c r="Q19" i="15"/>
  <c r="O19" i="15"/>
  <c r="M19" i="15"/>
  <c r="K19" i="15"/>
  <c r="I19" i="15"/>
  <c r="F10" i="14"/>
  <c r="D10" i="14"/>
  <c r="H10" i="8" l="1"/>
  <c r="H9" i="8"/>
  <c r="H8" i="8"/>
  <c r="H11" i="8" s="1"/>
  <c r="Z23" i="2" l="1"/>
  <c r="X23" i="2"/>
  <c r="AB22" i="2" l="1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R23" i="2" l="1"/>
  <c r="N23" i="2"/>
  <c r="J23" i="2"/>
  <c r="H23" i="2"/>
</calcChain>
</file>

<file path=xl/sharedStrings.xml><?xml version="1.0" encoding="utf-8"?>
<sst xmlns="http://schemas.openxmlformats.org/spreadsheetml/2006/main" count="323" uniqueCount="141">
  <si>
    <t>صندوق سرمایه گذاری بخشی صنایع معیار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</si>
  <si>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</si>
  <si>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</si>
  <si>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</si>
  <si>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</si>
  <si>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</si>
  <si>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</si>
  <si>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</si>
  <si>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</si>
  <si>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</si>
  <si>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</si>
  <si>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</si>
  <si>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</si>
  <si>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</si>
  <si>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</si>
  <si>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</si>
  <si>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</si>
  <si>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</si>
  <si>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</si>
  <si>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</si>
  <si>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بانک‌اقتصادنوین‌</t>
  </si>
  <si>
    <t>پالایش نفت بندرعباس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</si>
  <si>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</si>
  <si>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</si>
  <si>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</si>
  <si>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</si>
  <si>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</si>
  <si>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شمش طلا CD1GOB0001</t>
  </si>
  <si>
    <t>گروه‌بهمن‌</t>
  </si>
  <si>
    <t>گسترش‌سرمایه‌گذاری‌ایران‌خودرو</t>
  </si>
  <si>
    <t>پالایش نفت اصفهان</t>
  </si>
  <si>
    <t>گسترش نفت و گاز پارسیان</t>
  </si>
  <si>
    <t>جمع</t>
  </si>
  <si>
    <t>نام سهام</t>
  </si>
  <si>
    <t>قیمت اعمال</t>
  </si>
  <si>
    <t>تاریخ اعمال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</si>
  <si>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</si>
  <si>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</si>
  <si>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</si>
  <si>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</si>
  <si>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</si>
  <si>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</si>
  <si>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</si>
  <si>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</si>
  <si>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</si>
  <si>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</si>
  <si>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</si>
  <si>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</si>
  <si>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</si>
  <si>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</si>
  <si>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</si>
  <si>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</si>
  <si>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</si>
  <si>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</si>
  <si>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</si>
  <si>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</si>
  <si>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</si>
  <si>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</si>
  <si>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</si>
  <si>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</si>
  <si>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ایمن خودرو شرق</t>
  </si>
  <si>
    <t>تولیدی برنا باطری</t>
  </si>
  <si>
    <t>اخشان خراسان</t>
  </si>
  <si>
    <t>توسعه نیشکر و  صنایع جانبی</t>
  </si>
  <si>
    <t>ملی‌ صنایع‌ مس‌ ایران‌</t>
  </si>
  <si>
    <t>کانی کربن طبس</t>
  </si>
  <si>
    <t>بیمه اتکایی ایران معین</t>
  </si>
  <si>
    <t>نساجی بابکان</t>
  </si>
  <si>
    <t>رادیاتور ایران‌</t>
  </si>
  <si>
    <t>فولاد مبارکه اصفهان</t>
  </si>
  <si>
    <t>دارویی و نهاده های زاگرس دارو</t>
  </si>
  <si>
    <t>سرمایه گذاری پایا تدبیرپارسا</t>
  </si>
  <si>
    <t>بهمن  دیزل</t>
  </si>
  <si>
    <t>صنایع ارتباطی آوا</t>
  </si>
  <si>
    <t>بانک تجارت</t>
  </si>
  <si>
    <t>تولید انرژی برق شمس پاسارگاد</t>
  </si>
  <si>
    <t>مدیریت نیروگاهی ایرانیان مپنا</t>
  </si>
  <si>
    <t>موتورسازان‌تراکتورسازی‌ایران‌</t>
  </si>
  <si>
    <t>گواهی سپرده کالایی شمش طلا غیرفعال</t>
  </si>
  <si>
    <t>ایران خودرو دیزل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</si>
  <si>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</si>
  <si>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</si>
  <si>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</si>
  <si>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</si>
  <si>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</si>
  <si>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</si>
  <si>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</si>
  <si>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</si>
  <si>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</si>
  <si>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</si>
  <si>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</si>
  <si>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</si>
  <si>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</si>
  <si>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1403/10/15</t>
  </si>
  <si>
    <t>1404/04/22</t>
  </si>
  <si>
    <t>1404/04/31</t>
  </si>
  <si>
    <t>1404/04/28</t>
  </si>
  <si>
    <t>1404/04/18</t>
  </si>
  <si>
    <t>1404/02/31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</si>
  <si>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</si>
  <si>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</si>
  <si>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</si>
  <si>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</si>
  <si>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</si>
  <si>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</si>
  <si>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</si>
  <si>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</si>
  <si>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</si>
  <si>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</si>
  <si>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</si>
  <si>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</si>
  <si>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</si>
  <si>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</si>
  <si>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</si>
  <si>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</si>
  <si>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</si>
  <si>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</si>
  <si>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</si>
  <si>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</si>
  <si>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ضستا20411</t>
  </si>
  <si>
    <t>وتجارت1</t>
  </si>
  <si>
    <t>ضجار20541</t>
  </si>
  <si>
    <t>خودرو1</t>
  </si>
  <si>
    <t>طخود30991</t>
  </si>
  <si>
    <t>خساپا1</t>
  </si>
  <si>
    <t>ضسپا70121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</si>
  <si>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</si>
  <si>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</si>
  <si>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</si>
  <si>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صورت وضعیت پرتفوی </t>
  </si>
  <si>
    <t>صورت وضعیت درآمدها</t>
  </si>
  <si>
    <t xml:space="preserve">صورت وضعیت درآمدها </t>
  </si>
  <si>
    <t xml:space="preserve"> موسسه اعتباری ملل </t>
  </si>
  <si>
    <t xml:space="preserve"> بانک خاورمیانه </t>
  </si>
  <si>
    <t xml:space="preserve"> بانک گردشگری</t>
  </si>
  <si>
    <t>-2-1</t>
  </si>
  <si>
    <t>-2-2</t>
  </si>
  <si>
    <t>-3-2</t>
  </si>
  <si>
    <t>2-2</t>
  </si>
  <si>
    <t>3-2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</si>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</sst>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%"/>
    <numFmt numFmtId="166" formatCode="0.000%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0"/>
      <color rgb="FF333333"/>
      <name val="IRANSans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rgb="FFFFFFFF"/>
      <name val="IRANSans"/>
    </font>
    <font>
      <sz val="10"/>
      <color theme="0" tint="-0.34998626667073579"/>
      <name val="Arial"/>
      <family val="2"/>
    </font>
    <font>
      <b/>
      <sz val="10"/>
      <color theme="0" tint="-0.34998626667073579"/>
      <name val="IRANSans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0" fontId="11" fillId="0" borderId="0"/>
  </cellStyleXfs>
  <cellXfs count="11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10" fontId="12" fillId="0" borderId="0" xfId="2" applyNumberFormat="1" applyFont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4" fillId="0" borderId="0" xfId="3" applyNumberFormat="1" applyFont="1" applyFill="1" applyAlignment="1">
      <alignment horizontal="right" vertical="top"/>
    </xf>
    <xf numFmtId="3" fontId="11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9" fontId="4" fillId="0" borderId="2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3" fontId="13" fillId="0" borderId="0" xfId="0" applyNumberFormat="1" applyFont="1" applyAlignment="1">
      <alignment horizontal="left"/>
    </xf>
    <xf numFmtId="165" fontId="0" fillId="0" borderId="0" xfId="2" applyNumberFormat="1" applyFont="1" applyAlignment="1">
      <alignment horizontal="left"/>
    </xf>
    <xf numFmtId="165" fontId="3" fillId="0" borderId="1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5" fontId="4" fillId="0" borderId="5" xfId="2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3" fontId="14" fillId="3" borderId="0" xfId="0" applyNumberFormat="1" applyFont="1" applyFill="1" applyAlignment="1">
      <alignment horizontal="left"/>
    </xf>
    <xf numFmtId="165" fontId="0" fillId="0" borderId="0" xfId="2" applyNumberFormat="1" applyFont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0" fontId="12" fillId="0" borderId="0" xfId="2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166" fontId="0" fillId="0" borderId="0" xfId="2" applyNumberFormat="1" applyFont="1" applyAlignment="1">
      <alignment vertical="center"/>
    </xf>
    <xf numFmtId="165" fontId="0" fillId="0" borderId="0" xfId="2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3887AF09-9194-4A1D-9E66-3573A68AC325}"/>
    <cellStyle name="Normal 3" xfId="3" xr:uid="{DC38D95B-47F1-43F1-BD7E-A50B02B078AA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C3ECE8D4-BA5A-48EC-9237-B259CFE8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3A07-B62E-4835-A71C-D74EA37D8FDA}">
  <dimension ref="A21:Y25"/>
  <sheetViews>
    <sheetView showGridLines="0" rightToLeft="1" view="pageBreakPreview" zoomScaleNormal="100" zoomScaleSheetLayoutView="100" workbookViewId="0">
      <selection activeCell="G23" sqref="G23"/>
    </sheetView>
  </sheetViews>
  <sheetFormatPr defaultRowHeight="18"/>
  <cols>
    <col min="1" max="16384" width="9.140625" style="10"/>
  </cols>
  <sheetData>
    <row r="21" spans="1:25" ht="21.75" customHeight="1"/>
    <row r="23" spans="1:25" ht="26.25">
      <c r="A23" s="83" t="s">
        <v>0</v>
      </c>
      <c r="B23" s="83"/>
      <c r="C23" s="83"/>
      <c r="D23" s="83"/>
      <c r="E23" s="83"/>
      <c r="F23" s="8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6.25">
      <c r="A24" s="83" t="s">
        <v>128</v>
      </c>
      <c r="B24" s="83"/>
      <c r="C24" s="83"/>
      <c r="D24" s="83"/>
      <c r="E24" s="83"/>
      <c r="F24" s="8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6.25">
      <c r="A25" s="83" t="s">
        <v>1</v>
      </c>
      <c r="B25" s="83"/>
      <c r="C25" s="83"/>
      <c r="D25" s="83"/>
      <c r="E25" s="83"/>
      <c r="F25" s="8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52"/>
  <sheetViews>
    <sheetView rightToLeft="1" view="pageBreakPreview" topLeftCell="A7" zoomScale="85" zoomScaleNormal="85" zoomScaleSheetLayoutView="85" workbookViewId="0">
      <selection activeCell="V8" sqref="V8:AH8"/>
    </sheetView>
  </sheetViews>
  <sheetFormatPr defaultRowHeight="12.75"/>
  <cols>
    <col min="1" max="1" width="30.42578125" bestFit="1" customWidth="1"/>
    <col min="2" max="2" width="1.28515625" customWidth="1"/>
    <col min="3" max="3" width="11.42578125" bestFit="1" customWidth="1"/>
    <col min="4" max="4" width="1.28515625" customWidth="1"/>
    <col min="5" max="5" width="16.5703125" bestFit="1" customWidth="1"/>
    <col min="6" max="6" width="1.28515625" customWidth="1"/>
    <col min="7" max="7" width="17" bestFit="1" customWidth="1"/>
    <col min="8" max="8" width="1.28515625" customWidth="1"/>
    <col min="9" max="9" width="22.28515625" bestFit="1" customWidth="1"/>
    <col min="10" max="10" width="1.28515625" customWidth="1"/>
    <col min="11" max="11" width="13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9.85546875" customWidth="1"/>
    <col min="18" max="18" width="1.28515625" customWidth="1"/>
    <col min="19" max="19" width="0.28515625" customWidth="1"/>
    <col min="22" max="22" width="16.42578125" bestFit="1" customWidth="1"/>
    <col min="23" max="23" width="13.85546875" customWidth="1"/>
    <col min="24" max="24" width="11.85546875" customWidth="1"/>
    <col min="25" max="25" width="12.7109375" bestFit="1" customWidth="1"/>
    <col min="26" max="26" width="14" customWidth="1"/>
  </cols>
  <sheetData>
    <row r="1" spans="1:26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6" ht="21.75" customHeight="1">
      <c r="A2" s="84" t="s">
        <v>130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6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6" ht="14.45" customHeight="1"/>
    <row r="5" spans="1:26" ht="14.45" customHeight="1">
      <c r="A5" s="85" t="s">
        <v>104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6" ht="14.45" customHeight="1">
      <c r="A6" s="86" t="s">
        <v>43</v>
      </c>
      <c r="B6" s="12"/>
      <c r="C6" s="86" t="s">
        <v>53</v>
      </c>
      <c r="D6" s="86"/>
      <c r="E6" s="86"/>
      <c r="F6" s="86"/>
      <c r="G6" s="86"/>
      <c r="H6" s="86"/>
      <c r="I6" s="86"/>
      <c r="J6" s="12"/>
      <c r="K6" s="86" t="s">
        <v>54</v>
      </c>
      <c r="L6" s="86"/>
      <c r="M6" s="86"/>
      <c r="N6" s="86"/>
      <c r="O6" s="86"/>
      <c r="P6" s="86"/>
      <c r="Q6" s="86"/>
      <c r="R6" s="86"/>
    </row>
    <row r="7" spans="1:26" ht="41.25" customHeight="1">
      <c r="A7" s="86"/>
      <c r="B7" s="12"/>
      <c r="C7" s="48" t="s">
        <v>12</v>
      </c>
      <c r="D7" s="13"/>
      <c r="E7" s="48" t="s">
        <v>105</v>
      </c>
      <c r="F7" s="13"/>
      <c r="G7" s="48" t="s">
        <v>106</v>
      </c>
      <c r="H7" s="13"/>
      <c r="I7" s="48" t="s">
        <v>107</v>
      </c>
      <c r="J7" s="12"/>
      <c r="K7" s="48" t="s">
        <v>12</v>
      </c>
      <c r="L7" s="13"/>
      <c r="M7" s="48" t="s">
        <v>105</v>
      </c>
      <c r="N7" s="13"/>
      <c r="O7" s="48" t="s">
        <v>106</v>
      </c>
      <c r="P7" s="13"/>
      <c r="Q7" s="96" t="s">
        <v>107</v>
      </c>
      <c r="R7" s="96"/>
    </row>
    <row r="8" spans="1:26" ht="21.75" customHeight="1">
      <c r="A8" s="44" t="s">
        <v>25</v>
      </c>
      <c r="B8" s="12"/>
      <c r="C8" s="45">
        <v>2231150</v>
      </c>
      <c r="D8" s="12"/>
      <c r="E8" s="45">
        <v>11359161488</v>
      </c>
      <c r="F8" s="12"/>
      <c r="G8" s="45">
        <v>8728376292</v>
      </c>
      <c r="H8" s="12"/>
      <c r="I8" s="45">
        <v>2630785196</v>
      </c>
      <c r="J8" s="12"/>
      <c r="K8" s="45">
        <v>2231150</v>
      </c>
      <c r="L8" s="12"/>
      <c r="M8" s="45">
        <v>11359161488</v>
      </c>
      <c r="N8" s="12"/>
      <c r="O8" s="45">
        <v>8728376292</v>
      </c>
      <c r="P8" s="12"/>
      <c r="Q8" s="89">
        <v>2630785196</v>
      </c>
      <c r="R8" s="89"/>
      <c r="V8" s="29"/>
      <c r="X8" s="29"/>
      <c r="Y8" s="29"/>
      <c r="Z8" s="29"/>
    </row>
    <row r="9" spans="1:26" ht="21.75" customHeight="1">
      <c r="A9" s="39" t="s">
        <v>31</v>
      </c>
      <c r="B9" s="12"/>
      <c r="C9" s="40">
        <v>200000</v>
      </c>
      <c r="D9" s="12"/>
      <c r="E9" s="40">
        <v>11595953092</v>
      </c>
      <c r="F9" s="12"/>
      <c r="G9" s="40">
        <v>11694842740</v>
      </c>
      <c r="H9" s="12"/>
      <c r="I9" s="40">
        <v>-98889648</v>
      </c>
      <c r="J9" s="12"/>
      <c r="K9" s="40">
        <v>200000</v>
      </c>
      <c r="L9" s="12"/>
      <c r="M9" s="40">
        <v>11595953092</v>
      </c>
      <c r="N9" s="12"/>
      <c r="O9" s="40">
        <v>11694842740</v>
      </c>
      <c r="P9" s="12"/>
      <c r="Q9" s="91">
        <v>-98889648</v>
      </c>
      <c r="R9" s="91"/>
    </row>
    <row r="10" spans="1:26" ht="21.75" customHeight="1">
      <c r="A10" s="39" t="s">
        <v>30</v>
      </c>
      <c r="B10" s="12"/>
      <c r="C10" s="40">
        <v>1800000</v>
      </c>
      <c r="D10" s="12"/>
      <c r="E10" s="40">
        <v>6818984218</v>
      </c>
      <c r="F10" s="12"/>
      <c r="G10" s="40">
        <v>6580042803</v>
      </c>
      <c r="H10" s="12"/>
      <c r="I10" s="40">
        <v>238941415</v>
      </c>
      <c r="J10" s="12"/>
      <c r="K10" s="40">
        <v>1800000</v>
      </c>
      <c r="L10" s="12"/>
      <c r="M10" s="40">
        <v>6818984218</v>
      </c>
      <c r="N10" s="12"/>
      <c r="O10" s="40">
        <v>6580042803</v>
      </c>
      <c r="P10" s="12"/>
      <c r="Q10" s="91">
        <v>238941415</v>
      </c>
      <c r="R10" s="91"/>
    </row>
    <row r="11" spans="1:26" ht="21.75" customHeight="1">
      <c r="A11" s="39" t="s">
        <v>26</v>
      </c>
      <c r="B11" s="12"/>
      <c r="C11" s="40">
        <v>8300000</v>
      </c>
      <c r="D11" s="12"/>
      <c r="E11" s="40">
        <v>35087825526</v>
      </c>
      <c r="F11" s="12"/>
      <c r="G11" s="40">
        <v>31225222357</v>
      </c>
      <c r="H11" s="12"/>
      <c r="I11" s="40">
        <v>3862603169</v>
      </c>
      <c r="J11" s="12"/>
      <c r="K11" s="40">
        <v>16450733</v>
      </c>
      <c r="L11" s="12"/>
      <c r="M11" s="40">
        <v>66383650070</v>
      </c>
      <c r="N11" s="12"/>
      <c r="O11" s="40">
        <v>53604409307</v>
      </c>
      <c r="P11" s="12"/>
      <c r="Q11" s="91">
        <v>12779240763</v>
      </c>
      <c r="R11" s="91"/>
    </row>
    <row r="12" spans="1:26" ht="21.75" customHeight="1">
      <c r="A12" s="39" t="s">
        <v>20</v>
      </c>
      <c r="B12" s="12"/>
      <c r="C12" s="40">
        <v>2580113</v>
      </c>
      <c r="D12" s="12"/>
      <c r="E12" s="40">
        <v>9994535630</v>
      </c>
      <c r="F12" s="12"/>
      <c r="G12" s="40">
        <v>8596934786</v>
      </c>
      <c r="H12" s="12"/>
      <c r="I12" s="40">
        <v>1397600844</v>
      </c>
      <c r="J12" s="12"/>
      <c r="K12" s="40">
        <v>2580113</v>
      </c>
      <c r="L12" s="12"/>
      <c r="M12" s="40">
        <v>9994535630</v>
      </c>
      <c r="N12" s="12"/>
      <c r="O12" s="40">
        <v>8596934786</v>
      </c>
      <c r="P12" s="12"/>
      <c r="Q12" s="91">
        <v>1397600844</v>
      </c>
      <c r="R12" s="91"/>
    </row>
    <row r="13" spans="1:26" ht="21.75" customHeight="1">
      <c r="A13" s="39" t="s">
        <v>19</v>
      </c>
      <c r="B13" s="12"/>
      <c r="C13" s="40">
        <v>5600000</v>
      </c>
      <c r="D13" s="12"/>
      <c r="E13" s="40">
        <v>6017900079</v>
      </c>
      <c r="F13" s="12"/>
      <c r="G13" s="40">
        <v>5654667477</v>
      </c>
      <c r="H13" s="12"/>
      <c r="I13" s="40">
        <v>363232602</v>
      </c>
      <c r="J13" s="12"/>
      <c r="K13" s="40">
        <v>5600000</v>
      </c>
      <c r="L13" s="12"/>
      <c r="M13" s="40">
        <v>6017900079</v>
      </c>
      <c r="N13" s="12"/>
      <c r="O13" s="40">
        <v>5654667477</v>
      </c>
      <c r="P13" s="12"/>
      <c r="Q13" s="91">
        <v>363232602</v>
      </c>
      <c r="R13" s="91"/>
    </row>
    <row r="14" spans="1:26" ht="21.75" customHeight="1">
      <c r="A14" s="39" t="s">
        <v>18</v>
      </c>
      <c r="B14" s="12"/>
      <c r="C14" s="40">
        <v>7235960</v>
      </c>
      <c r="D14" s="12"/>
      <c r="E14" s="40">
        <v>2905934128</v>
      </c>
      <c r="F14" s="12"/>
      <c r="G14" s="40">
        <v>2323806423</v>
      </c>
      <c r="H14" s="12"/>
      <c r="I14" s="40">
        <v>582127705</v>
      </c>
      <c r="J14" s="12"/>
      <c r="K14" s="40">
        <v>11435965</v>
      </c>
      <c r="L14" s="12"/>
      <c r="M14" s="40">
        <v>16566964629</v>
      </c>
      <c r="N14" s="12"/>
      <c r="O14" s="40">
        <v>13011833672</v>
      </c>
      <c r="P14" s="12"/>
      <c r="Q14" s="91">
        <v>3555130957</v>
      </c>
      <c r="R14" s="91"/>
    </row>
    <row r="15" spans="1:26" ht="21.75" customHeight="1">
      <c r="A15" s="39" t="s">
        <v>24</v>
      </c>
      <c r="B15" s="12"/>
      <c r="C15" s="40">
        <v>5122369</v>
      </c>
      <c r="D15" s="12"/>
      <c r="E15" s="40">
        <v>3339104658</v>
      </c>
      <c r="F15" s="12"/>
      <c r="G15" s="40">
        <v>3947143313</v>
      </c>
      <c r="H15" s="12"/>
      <c r="I15" s="40">
        <v>-608038655</v>
      </c>
      <c r="J15" s="12"/>
      <c r="K15" s="40">
        <v>6056764</v>
      </c>
      <c r="L15" s="12"/>
      <c r="M15" s="40">
        <v>4067056265</v>
      </c>
      <c r="N15" s="12"/>
      <c r="O15" s="40">
        <v>4667159970</v>
      </c>
      <c r="P15" s="12"/>
      <c r="Q15" s="91">
        <v>-600103705</v>
      </c>
      <c r="R15" s="91"/>
    </row>
    <row r="16" spans="1:26" ht="21.75" customHeight="1">
      <c r="A16" s="39" t="s">
        <v>28</v>
      </c>
      <c r="B16" s="12"/>
      <c r="C16" s="40">
        <v>4000000</v>
      </c>
      <c r="D16" s="12"/>
      <c r="E16" s="40">
        <v>5538846843</v>
      </c>
      <c r="F16" s="12"/>
      <c r="G16" s="40">
        <v>6416087480</v>
      </c>
      <c r="H16" s="12"/>
      <c r="I16" s="40">
        <v>-877240637</v>
      </c>
      <c r="J16" s="12"/>
      <c r="K16" s="40">
        <v>43000000</v>
      </c>
      <c r="L16" s="12"/>
      <c r="M16" s="40">
        <v>62040347258</v>
      </c>
      <c r="N16" s="12"/>
      <c r="O16" s="40">
        <v>68972940443</v>
      </c>
      <c r="P16" s="12"/>
      <c r="Q16" s="91">
        <v>-6932593185</v>
      </c>
      <c r="R16" s="91"/>
    </row>
    <row r="17" spans="1:18" ht="21.75" customHeight="1">
      <c r="A17" s="39" t="s">
        <v>29</v>
      </c>
      <c r="B17" s="12"/>
      <c r="C17" s="40">
        <v>13748634</v>
      </c>
      <c r="D17" s="12"/>
      <c r="E17" s="40">
        <v>39334999855</v>
      </c>
      <c r="F17" s="12"/>
      <c r="G17" s="40">
        <v>65958626240</v>
      </c>
      <c r="H17" s="12"/>
      <c r="I17" s="40">
        <v>-26623626385</v>
      </c>
      <c r="J17" s="12"/>
      <c r="K17" s="40">
        <v>21084137</v>
      </c>
      <c r="L17" s="12"/>
      <c r="M17" s="40">
        <v>71504332052</v>
      </c>
      <c r="N17" s="12"/>
      <c r="O17" s="40">
        <v>93877981708</v>
      </c>
      <c r="P17" s="12"/>
      <c r="Q17" s="91">
        <v>-22373649656</v>
      </c>
      <c r="R17" s="91"/>
    </row>
    <row r="18" spans="1:18" ht="21.75" customHeight="1">
      <c r="A18" s="39" t="s">
        <v>23</v>
      </c>
      <c r="B18" s="12"/>
      <c r="C18" s="40">
        <v>26000000</v>
      </c>
      <c r="D18" s="12"/>
      <c r="E18" s="40">
        <v>10749657047</v>
      </c>
      <c r="F18" s="12"/>
      <c r="G18" s="40">
        <v>8517978541</v>
      </c>
      <c r="H18" s="12"/>
      <c r="I18" s="40">
        <v>2231678506</v>
      </c>
      <c r="J18" s="12"/>
      <c r="K18" s="40">
        <v>134238982</v>
      </c>
      <c r="L18" s="12"/>
      <c r="M18" s="40">
        <v>64703497524</v>
      </c>
      <c r="N18" s="12"/>
      <c r="O18" s="40">
        <v>49818699281</v>
      </c>
      <c r="P18" s="12"/>
      <c r="Q18" s="91">
        <v>14884798243</v>
      </c>
      <c r="R18" s="91"/>
    </row>
    <row r="19" spans="1:18" ht="21.75" customHeight="1">
      <c r="A19" s="39" t="s">
        <v>22</v>
      </c>
      <c r="B19" s="12"/>
      <c r="C19" s="40">
        <v>6764245</v>
      </c>
      <c r="D19" s="12"/>
      <c r="E19" s="40">
        <v>9900910542</v>
      </c>
      <c r="F19" s="12"/>
      <c r="G19" s="40">
        <v>14438767006</v>
      </c>
      <c r="H19" s="12"/>
      <c r="I19" s="40">
        <v>-4537856464</v>
      </c>
      <c r="J19" s="12"/>
      <c r="K19" s="40">
        <v>6764245</v>
      </c>
      <c r="L19" s="12"/>
      <c r="M19" s="40">
        <v>9900910542</v>
      </c>
      <c r="N19" s="12"/>
      <c r="O19" s="40">
        <v>14438767006</v>
      </c>
      <c r="P19" s="12"/>
      <c r="Q19" s="91">
        <v>-4537856464</v>
      </c>
      <c r="R19" s="91"/>
    </row>
    <row r="20" spans="1:18" ht="21.75" customHeight="1">
      <c r="A20" s="39" t="s">
        <v>59</v>
      </c>
      <c r="B20" s="12"/>
      <c r="C20" s="40">
        <v>0</v>
      </c>
      <c r="D20" s="12"/>
      <c r="E20" s="40">
        <v>0</v>
      </c>
      <c r="F20" s="12"/>
      <c r="G20" s="40">
        <v>0</v>
      </c>
      <c r="H20" s="12"/>
      <c r="I20" s="40">
        <v>0</v>
      </c>
      <c r="J20" s="12"/>
      <c r="K20" s="40">
        <v>5119</v>
      </c>
      <c r="L20" s="12"/>
      <c r="M20" s="40">
        <v>20201514</v>
      </c>
      <c r="N20" s="12"/>
      <c r="O20" s="40">
        <v>16877632</v>
      </c>
      <c r="P20" s="12"/>
      <c r="Q20" s="91">
        <v>3323882</v>
      </c>
      <c r="R20" s="91"/>
    </row>
    <row r="21" spans="1:18" ht="21.75" customHeight="1">
      <c r="A21" s="39" t="s">
        <v>60</v>
      </c>
      <c r="B21" s="12"/>
      <c r="C21" s="40">
        <v>0</v>
      </c>
      <c r="D21" s="12"/>
      <c r="E21" s="40">
        <v>0</v>
      </c>
      <c r="F21" s="12"/>
      <c r="G21" s="40">
        <v>0</v>
      </c>
      <c r="H21" s="12"/>
      <c r="I21" s="40">
        <v>0</v>
      </c>
      <c r="J21" s="12"/>
      <c r="K21" s="40">
        <v>3500000</v>
      </c>
      <c r="L21" s="12"/>
      <c r="M21" s="40">
        <v>12518071783</v>
      </c>
      <c r="N21" s="12"/>
      <c r="O21" s="40">
        <v>8064315756</v>
      </c>
      <c r="P21" s="12"/>
      <c r="Q21" s="91">
        <v>4453756027</v>
      </c>
      <c r="R21" s="91"/>
    </row>
    <row r="22" spans="1:18" ht="21.75" customHeight="1">
      <c r="A22" s="39" t="s">
        <v>61</v>
      </c>
      <c r="B22" s="12"/>
      <c r="C22" s="40">
        <v>0</v>
      </c>
      <c r="D22" s="12"/>
      <c r="E22" s="40">
        <v>0</v>
      </c>
      <c r="F22" s="12"/>
      <c r="G22" s="40">
        <v>0</v>
      </c>
      <c r="H22" s="12"/>
      <c r="I22" s="40">
        <v>0</v>
      </c>
      <c r="J22" s="12"/>
      <c r="K22" s="40">
        <v>2000000</v>
      </c>
      <c r="L22" s="12"/>
      <c r="M22" s="40">
        <v>14975629967</v>
      </c>
      <c r="N22" s="12"/>
      <c r="O22" s="40">
        <v>11532902354</v>
      </c>
      <c r="P22" s="12"/>
      <c r="Q22" s="91">
        <v>3442727613</v>
      </c>
      <c r="R22" s="91"/>
    </row>
    <row r="23" spans="1:18" ht="21.75" customHeight="1">
      <c r="A23" s="39" t="s">
        <v>62</v>
      </c>
      <c r="B23" s="12"/>
      <c r="C23" s="40">
        <v>0</v>
      </c>
      <c r="D23" s="12"/>
      <c r="E23" s="40">
        <v>0</v>
      </c>
      <c r="F23" s="12"/>
      <c r="G23" s="40">
        <v>0</v>
      </c>
      <c r="H23" s="12"/>
      <c r="I23" s="40">
        <v>0</v>
      </c>
      <c r="J23" s="12"/>
      <c r="K23" s="40">
        <v>441000</v>
      </c>
      <c r="L23" s="12"/>
      <c r="M23" s="40">
        <v>3763182740</v>
      </c>
      <c r="N23" s="12"/>
      <c r="O23" s="40">
        <v>3093039910</v>
      </c>
      <c r="P23" s="12"/>
      <c r="Q23" s="91">
        <v>670142830</v>
      </c>
      <c r="R23" s="91"/>
    </row>
    <row r="24" spans="1:18" ht="21.75" customHeight="1">
      <c r="A24" s="39" t="s">
        <v>63</v>
      </c>
      <c r="B24" s="12"/>
      <c r="C24" s="40">
        <v>0</v>
      </c>
      <c r="D24" s="12"/>
      <c r="E24" s="40">
        <v>0</v>
      </c>
      <c r="F24" s="12"/>
      <c r="G24" s="40">
        <v>0</v>
      </c>
      <c r="H24" s="12"/>
      <c r="I24" s="40">
        <v>0</v>
      </c>
      <c r="J24" s="12"/>
      <c r="K24" s="40">
        <v>229015</v>
      </c>
      <c r="L24" s="12"/>
      <c r="M24" s="40">
        <v>12257115576</v>
      </c>
      <c r="N24" s="12"/>
      <c r="O24" s="40">
        <v>9417309708</v>
      </c>
      <c r="P24" s="12"/>
      <c r="Q24" s="91">
        <v>2839805868</v>
      </c>
      <c r="R24" s="91"/>
    </row>
    <row r="25" spans="1:18" ht="21.75" customHeight="1">
      <c r="A25" s="39" t="s">
        <v>64</v>
      </c>
      <c r="B25" s="12"/>
      <c r="C25" s="40">
        <v>0</v>
      </c>
      <c r="D25" s="12"/>
      <c r="E25" s="40">
        <v>0</v>
      </c>
      <c r="F25" s="12"/>
      <c r="G25" s="40">
        <v>0</v>
      </c>
      <c r="H25" s="12"/>
      <c r="I25" s="40">
        <v>0</v>
      </c>
      <c r="J25" s="12"/>
      <c r="K25" s="40">
        <v>4000000</v>
      </c>
      <c r="L25" s="12"/>
      <c r="M25" s="40">
        <v>38290806127</v>
      </c>
      <c r="N25" s="12"/>
      <c r="O25" s="40">
        <v>34471960113</v>
      </c>
      <c r="P25" s="12"/>
      <c r="Q25" s="91">
        <v>3818846014</v>
      </c>
      <c r="R25" s="91"/>
    </row>
    <row r="26" spans="1:18" ht="21.75" customHeight="1">
      <c r="A26" s="39" t="s">
        <v>65</v>
      </c>
      <c r="B26" s="12"/>
      <c r="C26" s="40">
        <v>0</v>
      </c>
      <c r="D26" s="12"/>
      <c r="E26" s="40">
        <v>0</v>
      </c>
      <c r="F26" s="12"/>
      <c r="G26" s="40">
        <v>0</v>
      </c>
      <c r="H26" s="12"/>
      <c r="I26" s="40">
        <v>0</v>
      </c>
      <c r="J26" s="12"/>
      <c r="K26" s="40">
        <v>380000</v>
      </c>
      <c r="L26" s="12"/>
      <c r="M26" s="40">
        <v>6556411664</v>
      </c>
      <c r="N26" s="12"/>
      <c r="O26" s="40">
        <v>4802416614</v>
      </c>
      <c r="P26" s="12"/>
      <c r="Q26" s="91">
        <v>1753995050</v>
      </c>
      <c r="R26" s="91"/>
    </row>
    <row r="27" spans="1:18" ht="21.75" customHeight="1">
      <c r="A27" s="39" t="s">
        <v>66</v>
      </c>
      <c r="B27" s="12"/>
      <c r="C27" s="40">
        <v>0</v>
      </c>
      <c r="D27" s="12"/>
      <c r="E27" s="40">
        <v>0</v>
      </c>
      <c r="F27" s="12"/>
      <c r="G27" s="40">
        <v>0</v>
      </c>
      <c r="H27" s="12"/>
      <c r="I27" s="40">
        <v>0</v>
      </c>
      <c r="J27" s="12"/>
      <c r="K27" s="40">
        <v>2362500</v>
      </c>
      <c r="L27" s="12"/>
      <c r="M27" s="40">
        <v>7315892615</v>
      </c>
      <c r="N27" s="12"/>
      <c r="O27" s="40">
        <v>6070725478</v>
      </c>
      <c r="P27" s="12"/>
      <c r="Q27" s="91">
        <v>1245167137</v>
      </c>
      <c r="R27" s="91"/>
    </row>
    <row r="28" spans="1:18" ht="21.75" customHeight="1">
      <c r="A28" s="39" t="s">
        <v>67</v>
      </c>
      <c r="B28" s="12"/>
      <c r="C28" s="40">
        <v>0</v>
      </c>
      <c r="D28" s="12"/>
      <c r="E28" s="40">
        <v>0</v>
      </c>
      <c r="F28" s="12"/>
      <c r="G28" s="40">
        <v>0</v>
      </c>
      <c r="H28" s="12"/>
      <c r="I28" s="40">
        <v>0</v>
      </c>
      <c r="J28" s="12"/>
      <c r="K28" s="40">
        <v>400000</v>
      </c>
      <c r="L28" s="12"/>
      <c r="M28" s="40">
        <v>5741632828</v>
      </c>
      <c r="N28" s="12"/>
      <c r="O28" s="40">
        <v>2063321791</v>
      </c>
      <c r="P28" s="12"/>
      <c r="Q28" s="91">
        <v>3678311037</v>
      </c>
      <c r="R28" s="91"/>
    </row>
    <row r="29" spans="1:18" ht="21.75" customHeight="1">
      <c r="A29" s="39" t="s">
        <v>68</v>
      </c>
      <c r="B29" s="12"/>
      <c r="C29" s="40">
        <v>0</v>
      </c>
      <c r="D29" s="12"/>
      <c r="E29" s="40">
        <v>0</v>
      </c>
      <c r="F29" s="12"/>
      <c r="G29" s="40">
        <v>0</v>
      </c>
      <c r="H29" s="12"/>
      <c r="I29" s="40">
        <v>0</v>
      </c>
      <c r="J29" s="12"/>
      <c r="K29" s="40">
        <v>7208660</v>
      </c>
      <c r="L29" s="12"/>
      <c r="M29" s="40">
        <v>21694081481</v>
      </c>
      <c r="N29" s="12"/>
      <c r="O29" s="40">
        <v>19759725900</v>
      </c>
      <c r="P29" s="12"/>
      <c r="Q29" s="91">
        <v>1934355581</v>
      </c>
      <c r="R29" s="91"/>
    </row>
    <row r="30" spans="1:18" ht="21.75" customHeight="1">
      <c r="A30" s="39" t="s">
        <v>69</v>
      </c>
      <c r="B30" s="12"/>
      <c r="C30" s="40">
        <v>0</v>
      </c>
      <c r="D30" s="12"/>
      <c r="E30" s="40">
        <v>0</v>
      </c>
      <c r="F30" s="12"/>
      <c r="G30" s="40">
        <v>0</v>
      </c>
      <c r="H30" s="12"/>
      <c r="I30" s="40">
        <v>0</v>
      </c>
      <c r="J30" s="12"/>
      <c r="K30" s="40">
        <v>20833333</v>
      </c>
      <c r="L30" s="12"/>
      <c r="M30" s="40">
        <v>63452850325</v>
      </c>
      <c r="N30" s="12"/>
      <c r="O30" s="40">
        <v>80612112241</v>
      </c>
      <c r="P30" s="12"/>
      <c r="Q30" s="91">
        <v>-17159261916</v>
      </c>
      <c r="R30" s="91"/>
    </row>
    <row r="31" spans="1:18" ht="21.75" customHeight="1">
      <c r="A31" s="39" t="s">
        <v>70</v>
      </c>
      <c r="B31" s="12"/>
      <c r="C31" s="40">
        <v>0</v>
      </c>
      <c r="D31" s="12"/>
      <c r="E31" s="40">
        <v>0</v>
      </c>
      <c r="F31" s="12"/>
      <c r="G31" s="40">
        <v>0</v>
      </c>
      <c r="H31" s="12"/>
      <c r="I31" s="40">
        <v>0</v>
      </c>
      <c r="J31" s="12"/>
      <c r="K31" s="40">
        <v>595000</v>
      </c>
      <c r="L31" s="12"/>
      <c r="M31" s="40">
        <v>18409424038</v>
      </c>
      <c r="N31" s="12"/>
      <c r="O31" s="40">
        <v>11241282808</v>
      </c>
      <c r="P31" s="12"/>
      <c r="Q31" s="91">
        <v>7168141230</v>
      </c>
      <c r="R31" s="91"/>
    </row>
    <row r="32" spans="1:18" ht="21.75" customHeight="1">
      <c r="A32" s="39" t="s">
        <v>71</v>
      </c>
      <c r="B32" s="12"/>
      <c r="C32" s="40">
        <v>0</v>
      </c>
      <c r="D32" s="12"/>
      <c r="E32" s="40">
        <v>0</v>
      </c>
      <c r="F32" s="12"/>
      <c r="G32" s="40">
        <v>0</v>
      </c>
      <c r="H32" s="12"/>
      <c r="I32" s="40">
        <v>0</v>
      </c>
      <c r="J32" s="12"/>
      <c r="K32" s="40">
        <v>6500000</v>
      </c>
      <c r="L32" s="12"/>
      <c r="M32" s="40">
        <v>8167182180</v>
      </c>
      <c r="N32" s="12"/>
      <c r="O32" s="40">
        <v>7820094204</v>
      </c>
      <c r="P32" s="12"/>
      <c r="Q32" s="91">
        <v>347087976</v>
      </c>
      <c r="R32" s="91"/>
    </row>
    <row r="33" spans="1:18" ht="21.75" customHeight="1">
      <c r="A33" s="39" t="s">
        <v>72</v>
      </c>
      <c r="B33" s="12"/>
      <c r="C33" s="40">
        <v>0</v>
      </c>
      <c r="D33" s="12"/>
      <c r="E33" s="40">
        <v>0</v>
      </c>
      <c r="F33" s="12"/>
      <c r="G33" s="40">
        <v>0</v>
      </c>
      <c r="H33" s="12"/>
      <c r="I33" s="40">
        <v>0</v>
      </c>
      <c r="J33" s="12"/>
      <c r="K33" s="40">
        <v>45334333</v>
      </c>
      <c r="L33" s="12"/>
      <c r="M33" s="40">
        <v>52930371695</v>
      </c>
      <c r="N33" s="12"/>
      <c r="O33" s="40">
        <v>75788326447</v>
      </c>
      <c r="P33" s="12"/>
      <c r="Q33" s="91">
        <v>-22857954752</v>
      </c>
      <c r="R33" s="91"/>
    </row>
    <row r="34" spans="1:18" ht="21.75" customHeight="1">
      <c r="A34" s="39" t="s">
        <v>73</v>
      </c>
      <c r="B34" s="12"/>
      <c r="C34" s="40">
        <v>0</v>
      </c>
      <c r="D34" s="12"/>
      <c r="E34" s="40">
        <v>0</v>
      </c>
      <c r="F34" s="12"/>
      <c r="G34" s="40">
        <v>0</v>
      </c>
      <c r="H34" s="12"/>
      <c r="I34" s="40">
        <v>0</v>
      </c>
      <c r="J34" s="12"/>
      <c r="K34" s="40">
        <v>500000</v>
      </c>
      <c r="L34" s="12"/>
      <c r="M34" s="40">
        <v>4242160715</v>
      </c>
      <c r="N34" s="12"/>
      <c r="O34" s="40">
        <v>3254282148</v>
      </c>
      <c r="P34" s="12"/>
      <c r="Q34" s="91">
        <v>987878567</v>
      </c>
      <c r="R34" s="91"/>
    </row>
    <row r="35" spans="1:18" ht="21.75" customHeight="1">
      <c r="A35" s="39" t="s">
        <v>74</v>
      </c>
      <c r="B35" s="12"/>
      <c r="C35" s="40">
        <v>0</v>
      </c>
      <c r="D35" s="12"/>
      <c r="E35" s="40">
        <v>0</v>
      </c>
      <c r="F35" s="12"/>
      <c r="G35" s="40">
        <v>0</v>
      </c>
      <c r="H35" s="12"/>
      <c r="I35" s="40">
        <v>0</v>
      </c>
      <c r="J35" s="12"/>
      <c r="K35" s="40">
        <v>28000000</v>
      </c>
      <c r="L35" s="12"/>
      <c r="M35" s="40">
        <v>13128816254</v>
      </c>
      <c r="N35" s="12"/>
      <c r="O35" s="40">
        <v>17531728245</v>
      </c>
      <c r="P35" s="12"/>
      <c r="Q35" s="91">
        <v>-4402911991</v>
      </c>
      <c r="R35" s="91"/>
    </row>
    <row r="36" spans="1:18" ht="21.75" customHeight="1">
      <c r="A36" s="39" t="s">
        <v>75</v>
      </c>
      <c r="B36" s="12"/>
      <c r="C36" s="40">
        <v>0</v>
      </c>
      <c r="D36" s="12"/>
      <c r="E36" s="40">
        <v>0</v>
      </c>
      <c r="F36" s="12"/>
      <c r="G36" s="40">
        <v>0</v>
      </c>
      <c r="H36" s="12"/>
      <c r="I36" s="40">
        <v>0</v>
      </c>
      <c r="J36" s="12"/>
      <c r="K36" s="40">
        <v>1800000</v>
      </c>
      <c r="L36" s="12"/>
      <c r="M36" s="40">
        <v>6492742603</v>
      </c>
      <c r="N36" s="12"/>
      <c r="O36" s="40">
        <v>5981065856</v>
      </c>
      <c r="P36" s="12"/>
      <c r="Q36" s="91">
        <v>511676747</v>
      </c>
      <c r="R36" s="91"/>
    </row>
    <row r="37" spans="1:18" ht="21.75" customHeight="1">
      <c r="A37" s="39" t="s">
        <v>76</v>
      </c>
      <c r="B37" s="12"/>
      <c r="C37" s="40">
        <v>0</v>
      </c>
      <c r="D37" s="12"/>
      <c r="E37" s="40">
        <v>0</v>
      </c>
      <c r="F37" s="12"/>
      <c r="G37" s="40">
        <v>0</v>
      </c>
      <c r="H37" s="12"/>
      <c r="I37" s="40">
        <v>0</v>
      </c>
      <c r="J37" s="12"/>
      <c r="K37" s="40">
        <v>320000</v>
      </c>
      <c r="L37" s="12"/>
      <c r="M37" s="40">
        <v>5415085943</v>
      </c>
      <c r="N37" s="12"/>
      <c r="O37" s="40">
        <v>4107165915</v>
      </c>
      <c r="P37" s="12"/>
      <c r="Q37" s="91">
        <v>1307920028</v>
      </c>
      <c r="R37" s="91"/>
    </row>
    <row r="38" spans="1:18" ht="21.75" customHeight="1">
      <c r="A38" s="39" t="s">
        <v>77</v>
      </c>
      <c r="B38" s="12"/>
      <c r="C38" s="40">
        <v>0</v>
      </c>
      <c r="D38" s="12"/>
      <c r="E38" s="40">
        <v>0</v>
      </c>
      <c r="F38" s="12"/>
      <c r="G38" s="40">
        <v>0</v>
      </c>
      <c r="H38" s="12"/>
      <c r="I38" s="40">
        <v>0</v>
      </c>
      <c r="J38" s="12"/>
      <c r="K38" s="40">
        <v>2570695</v>
      </c>
      <c r="L38" s="12"/>
      <c r="M38" s="40">
        <v>14167134152</v>
      </c>
      <c r="N38" s="12"/>
      <c r="O38" s="40">
        <v>9920060333</v>
      </c>
      <c r="P38" s="12"/>
      <c r="Q38" s="91">
        <v>4247073819</v>
      </c>
      <c r="R38" s="91"/>
    </row>
    <row r="39" spans="1:18" ht="21.75" customHeight="1">
      <c r="A39" s="39" t="s">
        <v>78</v>
      </c>
      <c r="B39" s="12"/>
      <c r="C39" s="40">
        <v>0</v>
      </c>
      <c r="D39" s="12"/>
      <c r="E39" s="40">
        <v>0</v>
      </c>
      <c r="F39" s="12"/>
      <c r="G39" s="40">
        <v>0</v>
      </c>
      <c r="H39" s="12"/>
      <c r="I39" s="40">
        <v>0</v>
      </c>
      <c r="J39" s="12"/>
      <c r="K39" s="77">
        <v>20931</v>
      </c>
      <c r="L39" s="49"/>
      <c r="M39" s="77">
        <v>166597493135</v>
      </c>
      <c r="N39" s="49"/>
      <c r="O39" s="77">
        <v>154877778709</v>
      </c>
      <c r="P39" s="49"/>
      <c r="Q39" s="91">
        <v>11719714426</v>
      </c>
      <c r="R39" s="91"/>
    </row>
    <row r="40" spans="1:18" ht="21.75" customHeight="1">
      <c r="A40" s="41" t="s">
        <v>79</v>
      </c>
      <c r="B40" s="12"/>
      <c r="C40" s="42">
        <v>0</v>
      </c>
      <c r="D40" s="12"/>
      <c r="E40" s="42">
        <v>0</v>
      </c>
      <c r="F40" s="12"/>
      <c r="G40" s="42">
        <v>0</v>
      </c>
      <c r="H40" s="12"/>
      <c r="I40" s="42">
        <v>0</v>
      </c>
      <c r="J40" s="12"/>
      <c r="K40" s="42">
        <v>64400000</v>
      </c>
      <c r="L40" s="12"/>
      <c r="M40" s="42">
        <v>71708934091</v>
      </c>
      <c r="N40" s="12"/>
      <c r="O40" s="42">
        <v>98936745126</v>
      </c>
      <c r="P40" s="12"/>
      <c r="Q40" s="94">
        <v>-27227811035</v>
      </c>
      <c r="R40" s="94"/>
    </row>
    <row r="41" spans="1:18" ht="21.75" customHeight="1">
      <c r="A41" s="38" t="s">
        <v>32</v>
      </c>
      <c r="B41" s="12"/>
      <c r="C41" s="18"/>
      <c r="D41" s="12"/>
      <c r="E41" s="18">
        <v>152643813106</v>
      </c>
      <c r="F41" s="12"/>
      <c r="G41" s="18">
        <v>174082495458</v>
      </c>
      <c r="H41" s="12"/>
      <c r="I41" s="18">
        <v>-21438682352</v>
      </c>
      <c r="J41" s="12"/>
      <c r="K41" s="18"/>
      <c r="L41" s="12"/>
      <c r="M41" s="18">
        <v>888798514273</v>
      </c>
      <c r="N41" s="12"/>
      <c r="O41" s="18">
        <v>909009892773</v>
      </c>
      <c r="P41" s="12"/>
      <c r="Q41" s="97">
        <v>-20211378500</v>
      </c>
      <c r="R41" s="97"/>
    </row>
    <row r="42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0"/>
      <c r="N43" s="12"/>
      <c r="O43" s="12"/>
      <c r="P43" s="12"/>
      <c r="Q43" s="12"/>
      <c r="R43" s="12"/>
    </row>
    <row r="44" spans="1:18">
      <c r="E44" s="29"/>
      <c r="G44" s="29"/>
      <c r="I44" s="29"/>
      <c r="M44" s="29"/>
      <c r="O44" s="29"/>
      <c r="Q44" s="29"/>
    </row>
    <row r="45" spans="1:18">
      <c r="M45" s="29"/>
    </row>
    <row r="46" spans="1:18">
      <c r="E46" s="29"/>
      <c r="I46" s="29"/>
      <c r="M46" s="29"/>
    </row>
    <row r="47" spans="1:18">
      <c r="E47" s="29"/>
      <c r="G47" s="29"/>
      <c r="I47" s="29"/>
      <c r="M47" s="29"/>
      <c r="O47" s="29"/>
      <c r="Q47" s="29"/>
    </row>
    <row r="48" spans="1:18">
      <c r="I48" s="29"/>
      <c r="M48" s="29"/>
    </row>
    <row r="49" spans="5:15">
      <c r="E49" s="29"/>
      <c r="I49" s="62"/>
      <c r="M49" s="29"/>
      <c r="O49" s="29"/>
    </row>
    <row r="50" spans="5:15">
      <c r="I50" s="29"/>
      <c r="M50" s="29"/>
    </row>
    <row r="52" spans="5:15">
      <c r="I52" s="29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1"/>
  <sheetViews>
    <sheetView rightToLeft="1" view="pageBreakPreview" zoomScale="85" zoomScaleNormal="100" zoomScaleSheetLayoutView="85" workbookViewId="0">
      <selection activeCell="M26" sqref="M26"/>
    </sheetView>
  </sheetViews>
  <sheetFormatPr defaultRowHeight="12.75"/>
  <cols>
    <col min="1" max="1" width="25.5703125" bestFit="1" customWidth="1"/>
    <col min="2" max="2" width="1.28515625" customWidth="1"/>
    <col min="3" max="3" width="15.140625" bestFit="1" customWidth="1"/>
    <col min="4" max="4" width="1.28515625" customWidth="1"/>
    <col min="5" max="5" width="19.140625" bestFit="1" customWidth="1"/>
    <col min="6" max="6" width="1.28515625" customWidth="1"/>
    <col min="7" max="7" width="19.140625" bestFit="1" customWidth="1"/>
    <col min="8" max="8" width="1.28515625" customWidth="1"/>
    <col min="9" max="9" width="27.7109375" bestFit="1" customWidth="1"/>
    <col min="10" max="10" width="1.28515625" customWidth="1"/>
    <col min="11" max="11" width="15.140625" bestFit="1" customWidth="1"/>
    <col min="12" max="12" width="1.28515625" customWidth="1"/>
    <col min="13" max="13" width="19.140625" bestFit="1" customWidth="1"/>
    <col min="14" max="14" width="1.28515625" customWidth="1"/>
    <col min="15" max="15" width="19.14062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  <col min="21" max="21" width="14.42578125" bestFit="1" customWidth="1"/>
  </cols>
  <sheetData>
    <row r="1" spans="1:21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1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1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1" ht="14.45" customHeight="1"/>
    <row r="5" spans="1:21" ht="14.45" customHeight="1">
      <c r="A5" s="85" t="s">
        <v>126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1" ht="14.45" customHeight="1">
      <c r="A6" s="86" t="s">
        <v>43</v>
      </c>
      <c r="C6" s="86" t="s">
        <v>53</v>
      </c>
      <c r="D6" s="86"/>
      <c r="E6" s="86"/>
      <c r="F6" s="86"/>
      <c r="G6" s="86"/>
      <c r="H6" s="86"/>
      <c r="I6" s="86"/>
      <c r="K6" s="86" t="s">
        <v>54</v>
      </c>
      <c r="L6" s="86"/>
      <c r="M6" s="86"/>
      <c r="N6" s="86"/>
      <c r="O6" s="86"/>
      <c r="P6" s="86"/>
      <c r="Q6" s="86"/>
      <c r="R6" s="86"/>
    </row>
    <row r="7" spans="1:21" ht="35.25" customHeight="1">
      <c r="A7" s="86"/>
      <c r="C7" s="9" t="s">
        <v>12</v>
      </c>
      <c r="D7" s="3"/>
      <c r="E7" s="9" t="s">
        <v>14</v>
      </c>
      <c r="F7" s="3"/>
      <c r="G7" s="9" t="s">
        <v>106</v>
      </c>
      <c r="H7" s="3"/>
      <c r="I7" s="58" t="s">
        <v>127</v>
      </c>
      <c r="K7" s="9" t="s">
        <v>12</v>
      </c>
      <c r="L7" s="3"/>
      <c r="M7" s="9" t="s">
        <v>14</v>
      </c>
      <c r="N7" s="3"/>
      <c r="O7" s="9" t="s">
        <v>106</v>
      </c>
      <c r="P7" s="3"/>
      <c r="Q7" s="98" t="s">
        <v>127</v>
      </c>
      <c r="R7" s="98"/>
    </row>
    <row r="8" spans="1:21" ht="21.75" customHeight="1">
      <c r="A8" s="5" t="s">
        <v>23</v>
      </c>
      <c r="C8" s="80">
        <v>107800000</v>
      </c>
      <c r="D8" s="12"/>
      <c r="E8" s="80">
        <v>42541960230</v>
      </c>
      <c r="F8" s="12"/>
      <c r="G8" s="80">
        <v>43318885214</v>
      </c>
      <c r="H8" s="12"/>
      <c r="I8" s="50">
        <f>E8-G8</f>
        <v>-776924984</v>
      </c>
      <c r="J8" s="12"/>
      <c r="K8" s="80">
        <v>107800000</v>
      </c>
      <c r="L8" s="12"/>
      <c r="M8" s="80">
        <v>42541960230</v>
      </c>
      <c r="N8" s="12"/>
      <c r="O8" s="80">
        <v>35316849386</v>
      </c>
      <c r="P8" s="12"/>
      <c r="Q8" s="109">
        <f>M8-O8</f>
        <v>7225110844</v>
      </c>
      <c r="R8" s="109"/>
      <c r="U8" s="29"/>
    </row>
    <row r="9" spans="1:21" ht="21.75" customHeight="1">
      <c r="A9" s="6" t="s">
        <v>22</v>
      </c>
      <c r="C9" s="77">
        <v>29074257</v>
      </c>
      <c r="D9" s="12"/>
      <c r="E9" s="77">
        <v>40028252261</v>
      </c>
      <c r="F9" s="12"/>
      <c r="G9" s="77">
        <v>38749750523</v>
      </c>
      <c r="H9" s="12"/>
      <c r="I9" s="50">
        <f t="shared" ref="I9:I19" si="0">E9-G9</f>
        <v>1278501738</v>
      </c>
      <c r="J9" s="12"/>
      <c r="K9" s="77">
        <v>29074257</v>
      </c>
      <c r="L9" s="12"/>
      <c r="M9" s="77">
        <v>40028252261</v>
      </c>
      <c r="N9" s="12"/>
      <c r="O9" s="77">
        <v>62061090604</v>
      </c>
      <c r="P9" s="12"/>
      <c r="Q9" s="109">
        <f t="shared" ref="Q9:Q19" si="1">M9-O9</f>
        <v>-22032838343</v>
      </c>
      <c r="R9" s="109"/>
      <c r="U9" s="29"/>
    </row>
    <row r="10" spans="1:21" ht="21.75" customHeight="1">
      <c r="A10" s="6" t="s">
        <v>18</v>
      </c>
      <c r="C10" s="77">
        <v>8757000000</v>
      </c>
      <c r="D10" s="12"/>
      <c r="E10" s="77">
        <v>3499368131700</v>
      </c>
      <c r="F10" s="12"/>
      <c r="G10" s="77">
        <v>3419447664585</v>
      </c>
      <c r="H10" s="12"/>
      <c r="I10" s="50">
        <f t="shared" si="0"/>
        <v>79920467115</v>
      </c>
      <c r="J10" s="12"/>
      <c r="K10" s="77">
        <v>8757000000</v>
      </c>
      <c r="L10" s="12"/>
      <c r="M10" s="77">
        <v>3499368131700</v>
      </c>
      <c r="N10" s="12"/>
      <c r="O10" s="77">
        <v>3386511789953</v>
      </c>
      <c r="P10" s="12"/>
      <c r="Q10" s="109">
        <f t="shared" si="1"/>
        <v>112856341747</v>
      </c>
      <c r="R10" s="109"/>
    </row>
    <row r="11" spans="1:21" ht="21.75" customHeight="1">
      <c r="A11" s="6" t="s">
        <v>25</v>
      </c>
      <c r="C11" s="77">
        <v>11800000</v>
      </c>
      <c r="D11" s="12"/>
      <c r="E11" s="77">
        <v>53992223370</v>
      </c>
      <c r="F11" s="12"/>
      <c r="G11" s="77">
        <v>52621631318</v>
      </c>
      <c r="H11" s="12"/>
      <c r="I11" s="50">
        <f t="shared" si="0"/>
        <v>1370592052</v>
      </c>
      <c r="J11" s="12"/>
      <c r="K11" s="77">
        <v>11800000</v>
      </c>
      <c r="L11" s="12"/>
      <c r="M11" s="77">
        <v>53992223370</v>
      </c>
      <c r="N11" s="12"/>
      <c r="O11" s="77">
        <v>46360712818</v>
      </c>
      <c r="P11" s="12"/>
      <c r="Q11" s="109">
        <f t="shared" si="1"/>
        <v>7631510552</v>
      </c>
      <c r="R11" s="109"/>
    </row>
    <row r="12" spans="1:21" ht="21.75" customHeight="1">
      <c r="A12" s="6" t="s">
        <v>28</v>
      </c>
      <c r="C12" s="77">
        <v>12000000</v>
      </c>
      <c r="D12" s="12"/>
      <c r="E12" s="77">
        <v>17403827400</v>
      </c>
      <c r="F12" s="12"/>
      <c r="G12" s="77">
        <v>16502729320</v>
      </c>
      <c r="H12" s="12"/>
      <c r="I12" s="50">
        <f t="shared" si="0"/>
        <v>901098080</v>
      </c>
      <c r="J12" s="12"/>
      <c r="K12" s="77">
        <v>12000000</v>
      </c>
      <c r="L12" s="12"/>
      <c r="M12" s="77">
        <v>17403827400</v>
      </c>
      <c r="N12" s="12"/>
      <c r="O12" s="77">
        <v>19248262442</v>
      </c>
      <c r="P12" s="12"/>
      <c r="Q12" s="109">
        <f t="shared" si="1"/>
        <v>-1844435042</v>
      </c>
      <c r="R12" s="109"/>
    </row>
    <row r="13" spans="1:21" ht="21.75" customHeight="1">
      <c r="A13" s="6" t="s">
        <v>29</v>
      </c>
      <c r="C13" s="77">
        <v>27200000</v>
      </c>
      <c r="D13" s="12"/>
      <c r="E13" s="77">
        <v>84034601280</v>
      </c>
      <c r="F13" s="12"/>
      <c r="G13" s="77">
        <v>54528143057</v>
      </c>
      <c r="H13" s="12"/>
      <c r="I13" s="50">
        <f t="shared" si="0"/>
        <v>29506458223</v>
      </c>
      <c r="J13" s="12"/>
      <c r="K13" s="77">
        <v>27200000</v>
      </c>
      <c r="L13" s="12"/>
      <c r="M13" s="77">
        <v>84034601280</v>
      </c>
      <c r="N13" s="12"/>
      <c r="O13" s="77">
        <v>130491118827</v>
      </c>
      <c r="P13" s="12"/>
      <c r="Q13" s="109">
        <f>M13-O13</f>
        <v>-46456517547</v>
      </c>
      <c r="R13" s="109"/>
    </row>
    <row r="14" spans="1:21" ht="21.75" customHeight="1">
      <c r="A14" s="6" t="s">
        <v>26</v>
      </c>
      <c r="C14" s="77">
        <v>10000000</v>
      </c>
      <c r="D14" s="12"/>
      <c r="E14" s="77">
        <v>39463785000</v>
      </c>
      <c r="F14" s="12"/>
      <c r="G14" s="77">
        <v>35975043461</v>
      </c>
      <c r="H14" s="12"/>
      <c r="I14" s="50">
        <f t="shared" si="0"/>
        <v>3488741539</v>
      </c>
      <c r="J14" s="12"/>
      <c r="K14" s="77">
        <v>10000000</v>
      </c>
      <c r="L14" s="12"/>
      <c r="M14" s="77">
        <v>39463785000</v>
      </c>
      <c r="N14" s="12"/>
      <c r="O14" s="77">
        <v>37753676109</v>
      </c>
      <c r="P14" s="12"/>
      <c r="Q14" s="109">
        <f t="shared" si="1"/>
        <v>1710108891</v>
      </c>
      <c r="R14" s="109"/>
    </row>
    <row r="15" spans="1:21" ht="21.75" customHeight="1">
      <c r="A15" s="6" t="s">
        <v>30</v>
      </c>
      <c r="C15" s="77">
        <v>12291766</v>
      </c>
      <c r="D15" s="49"/>
      <c r="E15" s="77">
        <v>42471957853</v>
      </c>
      <c r="F15" s="49"/>
      <c r="G15" s="77">
        <v>44905374804</v>
      </c>
      <c r="H15" s="49"/>
      <c r="I15" s="50">
        <f t="shared" si="0"/>
        <v>-2433416951</v>
      </c>
      <c r="J15" s="49"/>
      <c r="K15" s="77">
        <v>12291766</v>
      </c>
      <c r="L15" s="49"/>
      <c r="M15" s="77">
        <v>42471957853</v>
      </c>
      <c r="N15" s="49"/>
      <c r="O15" s="77">
        <v>44905374804</v>
      </c>
      <c r="P15" s="49"/>
      <c r="Q15" s="109">
        <f t="shared" si="1"/>
        <v>-2433416951</v>
      </c>
      <c r="R15" s="109"/>
      <c r="S15" s="57"/>
      <c r="T15" s="57"/>
    </row>
    <row r="16" spans="1:21" ht="21.75" customHeight="1">
      <c r="A16" s="6" t="s">
        <v>20</v>
      </c>
      <c r="C16" s="77">
        <v>26172926</v>
      </c>
      <c r="D16" s="49"/>
      <c r="E16" s="77">
        <v>92673256035</v>
      </c>
      <c r="F16" s="49"/>
      <c r="G16" s="77">
        <v>85910051858</v>
      </c>
      <c r="H16" s="49"/>
      <c r="I16" s="50">
        <f t="shared" si="0"/>
        <v>6763204177</v>
      </c>
      <c r="J16" s="49"/>
      <c r="K16" s="77">
        <v>26172926</v>
      </c>
      <c r="L16" s="49"/>
      <c r="M16" s="77">
        <v>92673256035</v>
      </c>
      <c r="N16" s="49"/>
      <c r="O16" s="77">
        <v>87208171864</v>
      </c>
      <c r="P16" s="49"/>
      <c r="Q16" s="109">
        <f t="shared" si="1"/>
        <v>5465084171</v>
      </c>
      <c r="R16" s="109"/>
      <c r="S16" s="57"/>
      <c r="T16" s="57"/>
    </row>
    <row r="17" spans="1:20" ht="21.75" customHeight="1">
      <c r="A17" s="6" t="s">
        <v>19</v>
      </c>
      <c r="C17" s="77">
        <v>13200360</v>
      </c>
      <c r="D17" s="49"/>
      <c r="E17" s="77">
        <v>13239914218</v>
      </c>
      <c r="F17" s="49"/>
      <c r="G17" s="77">
        <v>12909256287</v>
      </c>
      <c r="H17" s="49"/>
      <c r="I17" s="50">
        <f t="shared" si="0"/>
        <v>330657931</v>
      </c>
      <c r="J17" s="49"/>
      <c r="K17" s="77">
        <v>13200360</v>
      </c>
      <c r="L17" s="49"/>
      <c r="M17" s="77">
        <v>13239914218</v>
      </c>
      <c r="N17" s="49"/>
      <c r="O17" s="77">
        <v>13329222577</v>
      </c>
      <c r="P17" s="49"/>
      <c r="Q17" s="109">
        <f t="shared" si="1"/>
        <v>-89308359</v>
      </c>
      <c r="R17" s="109"/>
      <c r="S17" s="57"/>
      <c r="T17" s="57"/>
    </row>
    <row r="18" spans="1:20" ht="21.75" customHeight="1">
      <c r="A18" s="6" t="s">
        <v>21</v>
      </c>
      <c r="C18" s="77">
        <v>6300000</v>
      </c>
      <c r="D18" s="49"/>
      <c r="E18" s="77">
        <v>63877653000</v>
      </c>
      <c r="F18" s="49"/>
      <c r="G18" s="77">
        <v>62903814821</v>
      </c>
      <c r="H18" s="49"/>
      <c r="I18" s="50">
        <f t="shared" si="0"/>
        <v>973838179</v>
      </c>
      <c r="J18" s="49"/>
      <c r="K18" s="77">
        <v>6300000</v>
      </c>
      <c r="L18" s="49"/>
      <c r="M18" s="77">
        <v>63877653000</v>
      </c>
      <c r="N18" s="49"/>
      <c r="O18" s="77">
        <v>63166563930</v>
      </c>
      <c r="P18" s="49"/>
      <c r="Q18" s="109">
        <f t="shared" si="1"/>
        <v>711089070</v>
      </c>
      <c r="R18" s="109"/>
      <c r="S18" s="57"/>
      <c r="T18" s="57"/>
    </row>
    <row r="19" spans="1:20" ht="21.75" customHeight="1">
      <c r="A19" s="7" t="s">
        <v>27</v>
      </c>
      <c r="C19" s="79">
        <v>3350</v>
      </c>
      <c r="D19" s="49"/>
      <c r="E19" s="79">
        <v>41834655280</v>
      </c>
      <c r="F19" s="49"/>
      <c r="G19" s="79">
        <v>33920894000</v>
      </c>
      <c r="H19" s="49"/>
      <c r="I19" s="50">
        <f t="shared" si="0"/>
        <v>7913761280</v>
      </c>
      <c r="J19" s="49"/>
      <c r="K19" s="79">
        <v>3350</v>
      </c>
      <c r="L19" s="49"/>
      <c r="M19" s="79">
        <v>41834655280</v>
      </c>
      <c r="N19" s="49"/>
      <c r="O19" s="79">
        <v>28282905192</v>
      </c>
      <c r="P19" s="49"/>
      <c r="Q19" s="109">
        <f t="shared" si="1"/>
        <v>13551750088</v>
      </c>
      <c r="R19" s="109"/>
      <c r="S19" s="57"/>
      <c r="T19" s="57"/>
    </row>
    <row r="20" spans="1:20" ht="21.75" customHeight="1" thickBot="1">
      <c r="A20" s="8" t="s">
        <v>32</v>
      </c>
      <c r="C20" s="82"/>
      <c r="D20" s="49"/>
      <c r="E20" s="82">
        <f>SUM(E8:E19)</f>
        <v>4030930217627</v>
      </c>
      <c r="F20" s="49"/>
      <c r="G20" s="82">
        <f>SUM(G8:G19)</f>
        <v>3901693239248</v>
      </c>
      <c r="H20" s="49"/>
      <c r="I20" s="52">
        <f>SUM(I8:I19)</f>
        <v>129236978379</v>
      </c>
      <c r="J20" s="49"/>
      <c r="K20" s="82"/>
      <c r="L20" s="49"/>
      <c r="M20" s="82">
        <f>SUM(M8:M19)</f>
        <v>4030930217627</v>
      </c>
      <c r="N20" s="49"/>
      <c r="O20" s="82">
        <f>SUM(O8:O19)</f>
        <v>3954635738506</v>
      </c>
      <c r="P20" s="49"/>
      <c r="Q20" s="110">
        <f>SUM(Q8:R19)</f>
        <v>76294479121</v>
      </c>
      <c r="R20" s="110"/>
      <c r="S20" s="57"/>
      <c r="T20" s="57"/>
    </row>
    <row r="21" spans="1:20" ht="13.5" thickTop="1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</sheetData>
  <mergeCells count="21">
    <mergeCell ref="Q18:R18"/>
    <mergeCell ref="Q19:R19"/>
    <mergeCell ref="Q20:R20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tabSelected="1" view="pageBreakPreview" zoomScale="115" zoomScaleNormal="100" zoomScaleSheetLayoutView="115" workbookViewId="0">
      <selection activeCell="G20" sqref="G2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4.45" customHeight="1"/>
    <row r="5" spans="1:13" ht="14.45" customHeight="1">
      <c r="A5" s="85" t="s">
        <v>103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14.45" customHeight="1">
      <c r="A6" s="86" t="s">
        <v>43</v>
      </c>
      <c r="C6" s="86" t="s">
        <v>53</v>
      </c>
      <c r="D6" s="86"/>
      <c r="E6" s="86"/>
      <c r="F6" s="86"/>
      <c r="G6" s="86"/>
      <c r="I6" s="86" t="s">
        <v>54</v>
      </c>
      <c r="J6" s="86"/>
      <c r="K6" s="86"/>
      <c r="L6" s="86"/>
      <c r="M6" s="86"/>
    </row>
    <row r="7" spans="1:13" ht="29.1" customHeight="1">
      <c r="A7" s="86"/>
      <c r="C7" s="9" t="s">
        <v>101</v>
      </c>
      <c r="D7" s="3"/>
      <c r="E7" s="9" t="s">
        <v>90</v>
      </c>
      <c r="F7" s="3"/>
      <c r="G7" s="9" t="s">
        <v>102</v>
      </c>
      <c r="I7" s="9" t="s">
        <v>101</v>
      </c>
      <c r="J7" s="3"/>
      <c r="K7" s="9" t="s">
        <v>90</v>
      </c>
      <c r="L7" s="3"/>
      <c r="M7" s="9" t="s">
        <v>102</v>
      </c>
    </row>
    <row r="8" spans="1:13" ht="21.75" customHeight="1">
      <c r="A8" s="26" t="s">
        <v>132</v>
      </c>
      <c r="B8" s="12"/>
      <c r="C8" s="27">
        <v>227430</v>
      </c>
      <c r="D8" s="12"/>
      <c r="E8" s="27">
        <v>0</v>
      </c>
      <c r="F8" s="12"/>
      <c r="G8" s="27">
        <v>227430</v>
      </c>
      <c r="H8" s="12"/>
      <c r="I8" s="27">
        <v>173815434</v>
      </c>
      <c r="J8" s="12"/>
      <c r="K8" s="27">
        <v>0</v>
      </c>
      <c r="L8" s="12"/>
      <c r="M8" s="27">
        <v>173815434</v>
      </c>
    </row>
    <row r="9" spans="1:13" ht="21.75" customHeight="1">
      <c r="A9" s="22" t="s">
        <v>133</v>
      </c>
      <c r="B9" s="12"/>
      <c r="C9" s="23">
        <v>40914</v>
      </c>
      <c r="D9" s="12"/>
      <c r="E9" s="23">
        <v>0</v>
      </c>
      <c r="F9" s="12"/>
      <c r="G9" s="23">
        <v>40914</v>
      </c>
      <c r="H9" s="12"/>
      <c r="I9" s="23">
        <v>1879159</v>
      </c>
      <c r="J9" s="12"/>
      <c r="K9" s="23">
        <v>0</v>
      </c>
      <c r="L9" s="12"/>
      <c r="M9" s="23">
        <v>1879159</v>
      </c>
    </row>
    <row r="10" spans="1:13" ht="21.75" customHeight="1">
      <c r="A10" s="24" t="s">
        <v>134</v>
      </c>
      <c r="B10" s="12"/>
      <c r="C10" s="25">
        <v>20540</v>
      </c>
      <c r="D10" s="12"/>
      <c r="E10" s="25">
        <v>0</v>
      </c>
      <c r="F10" s="12"/>
      <c r="G10" s="25">
        <v>20540</v>
      </c>
      <c r="H10" s="12"/>
      <c r="I10" s="25">
        <v>6770372586</v>
      </c>
      <c r="J10" s="12"/>
      <c r="K10" s="25">
        <v>0</v>
      </c>
      <c r="L10" s="12"/>
      <c r="M10" s="25">
        <v>6770372586</v>
      </c>
    </row>
    <row r="11" spans="1:13" ht="21.75" customHeight="1">
      <c r="A11" s="21" t="s">
        <v>32</v>
      </c>
      <c r="B11" s="12"/>
      <c r="C11" s="18">
        <f>SUM(C8:C10)</f>
        <v>288884</v>
      </c>
      <c r="D11" s="12"/>
      <c r="E11" s="18">
        <v>0</v>
      </c>
      <c r="F11" s="12"/>
      <c r="G11" s="18">
        <f>SUM(G8:G10)</f>
        <v>288884</v>
      </c>
      <c r="H11" s="12"/>
      <c r="I11" s="18">
        <f>SUM(I8:I10)</f>
        <v>6946067179</v>
      </c>
      <c r="J11" s="12"/>
      <c r="K11" s="18">
        <v>0</v>
      </c>
      <c r="L11" s="12"/>
      <c r="M11" s="18">
        <f>SUM(M8:M10)</f>
        <v>6946067179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5"/>
  <sheetViews>
    <sheetView rightToLeft="1" view="pageBreakPreview" topLeftCell="P5" zoomScaleNormal="100" zoomScaleSheetLayoutView="100" workbookViewId="0">
      <selection activeCell="Z35" sqref="Z35"/>
    </sheetView>
  </sheetViews>
  <sheetFormatPr defaultRowHeight="12.75"/>
  <cols>
    <col min="1" max="1" width="3.5703125" style="12" bestFit="1" customWidth="1"/>
    <col min="2" max="2" width="2.5703125" style="12" customWidth="1"/>
    <col min="3" max="3" width="23.42578125" style="12" customWidth="1"/>
    <col min="4" max="5" width="1.28515625" style="12" customWidth="1"/>
    <col min="6" max="6" width="11.7109375" style="12" customWidth="1"/>
    <col min="7" max="7" width="1.28515625" style="12" customWidth="1"/>
    <col min="8" max="8" width="16.140625" style="12" bestFit="1" customWidth="1"/>
    <col min="9" max="9" width="1.28515625" style="12" customWidth="1"/>
    <col min="10" max="10" width="16" style="12" bestFit="1" customWidth="1"/>
    <col min="11" max="11" width="1.28515625" style="12" customWidth="1"/>
    <col min="12" max="12" width="11" style="12" bestFit="1" customWidth="1"/>
    <col min="13" max="13" width="1.28515625" style="12" customWidth="1"/>
    <col min="14" max="14" width="17.85546875" style="12" bestFit="1" customWidth="1"/>
    <col min="15" max="15" width="1.28515625" style="12" customWidth="1"/>
    <col min="16" max="16" width="11.7109375" style="12" bestFit="1" customWidth="1"/>
    <col min="17" max="17" width="1.28515625" style="12" customWidth="1"/>
    <col min="18" max="18" width="15.85546875" style="12" bestFit="1" customWidth="1"/>
    <col min="19" max="19" width="1.28515625" style="12" customWidth="1"/>
    <col min="20" max="20" width="13.85546875" style="12" bestFit="1" customWidth="1"/>
    <col min="21" max="21" width="1.28515625" style="12" customWidth="1"/>
    <col min="22" max="22" width="19.140625" style="12" bestFit="1" customWidth="1"/>
    <col min="23" max="23" width="1.28515625" style="12" customWidth="1"/>
    <col min="24" max="24" width="17.85546875" style="12" bestFit="1" customWidth="1"/>
    <col min="25" max="25" width="1.28515625" style="12" customWidth="1"/>
    <col min="26" max="26" width="17.7109375" style="12" bestFit="1" customWidth="1"/>
    <col min="27" max="27" width="1.28515625" style="12" customWidth="1"/>
    <col min="28" max="28" width="18.28515625" style="12" bestFit="1" customWidth="1"/>
    <col min="29" max="29" width="0.28515625" style="12" customWidth="1"/>
    <col min="30" max="30" width="9.140625" style="12"/>
    <col min="31" max="31" width="16.42578125" style="12" bestFit="1" customWidth="1"/>
    <col min="32" max="16384" width="9.140625" style="12"/>
  </cols>
  <sheetData>
    <row r="1" spans="1:31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31" ht="21.75" customHeight="1">
      <c r="A2" s="84" t="s">
        <v>129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31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1:31" s="20" customFormat="1" ht="14.45" customHeight="1">
      <c r="A4" s="1" t="s">
        <v>2</v>
      </c>
      <c r="B4" s="85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31" s="20" customFormat="1" ht="14.45" customHeight="1">
      <c r="A5" s="85" t="s">
        <v>4</v>
      </c>
      <c r="B5" s="85"/>
      <c r="C5" s="85" t="s">
        <v>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31" ht="14.45" customHeight="1">
      <c r="F6" s="86" t="s">
        <v>6</v>
      </c>
      <c r="G6" s="86"/>
      <c r="H6" s="86"/>
      <c r="I6" s="86"/>
      <c r="J6" s="86"/>
      <c r="L6" s="86" t="s">
        <v>7</v>
      </c>
      <c r="M6" s="86"/>
      <c r="N6" s="86"/>
      <c r="O6" s="86"/>
      <c r="P6" s="86"/>
      <c r="Q6" s="86"/>
      <c r="R6" s="86"/>
      <c r="T6" s="86" t="s">
        <v>8</v>
      </c>
      <c r="U6" s="86"/>
      <c r="V6" s="86"/>
      <c r="W6" s="86"/>
      <c r="X6" s="86"/>
      <c r="Y6" s="86"/>
      <c r="Z6" s="86"/>
      <c r="AA6" s="86"/>
      <c r="AB6" s="86"/>
    </row>
    <row r="7" spans="1:31" ht="14.45" customHeight="1">
      <c r="F7" s="13"/>
      <c r="G7" s="13"/>
      <c r="H7" s="13"/>
      <c r="I7" s="13"/>
      <c r="J7" s="13"/>
      <c r="L7" s="87" t="s">
        <v>9</v>
      </c>
      <c r="M7" s="87"/>
      <c r="N7" s="87"/>
      <c r="O7" s="13"/>
      <c r="P7" s="87" t="s">
        <v>10</v>
      </c>
      <c r="Q7" s="87"/>
      <c r="R7" s="87"/>
      <c r="T7" s="13"/>
      <c r="U7" s="13"/>
      <c r="V7" s="13"/>
      <c r="W7" s="13"/>
      <c r="X7" s="13"/>
      <c r="Y7" s="13"/>
      <c r="Z7" s="13"/>
      <c r="AA7" s="13"/>
      <c r="AB7" s="13"/>
    </row>
    <row r="8" spans="1:31" ht="14.45" customHeight="1">
      <c r="A8" s="86" t="s">
        <v>11</v>
      </c>
      <c r="B8" s="86"/>
      <c r="C8" s="86"/>
      <c r="E8" s="86" t="s">
        <v>12</v>
      </c>
      <c r="F8" s="86"/>
      <c r="H8" s="2" t="s">
        <v>13</v>
      </c>
      <c r="J8" s="2" t="s">
        <v>14</v>
      </c>
      <c r="L8" s="4" t="s">
        <v>12</v>
      </c>
      <c r="M8" s="13"/>
      <c r="N8" s="4" t="s">
        <v>13</v>
      </c>
      <c r="P8" s="4" t="s">
        <v>12</v>
      </c>
      <c r="Q8" s="1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1" ht="21.75" customHeight="1">
      <c r="A9" s="88" t="s">
        <v>18</v>
      </c>
      <c r="B9" s="88"/>
      <c r="C9" s="88"/>
      <c r="E9" s="89">
        <v>562235960</v>
      </c>
      <c r="F9" s="89"/>
      <c r="H9" s="14">
        <v>216593030520</v>
      </c>
      <c r="J9" s="14">
        <v>213496230606.51599</v>
      </c>
      <c r="L9" s="14">
        <v>2000000</v>
      </c>
      <c r="N9" s="14">
        <v>3208275240402</v>
      </c>
      <c r="P9" s="14">
        <v>-7235960</v>
      </c>
      <c r="R9" s="14">
        <v>2905934128</v>
      </c>
      <c r="T9" s="14">
        <v>8757000000</v>
      </c>
      <c r="V9" s="14">
        <v>402</v>
      </c>
      <c r="X9" s="14">
        <v>3422080725092</v>
      </c>
      <c r="Z9" s="14">
        <v>3499368131700</v>
      </c>
      <c r="AB9" s="31">
        <f>Z9/Z35</f>
        <v>0.86531404199663065</v>
      </c>
    </row>
    <row r="10" spans="1:31" ht="21.75" customHeight="1">
      <c r="A10" s="90" t="s">
        <v>19</v>
      </c>
      <c r="B10" s="90"/>
      <c r="C10" s="90"/>
      <c r="E10" s="91">
        <v>14138593</v>
      </c>
      <c r="F10" s="91"/>
      <c r="H10" s="15">
        <v>14572815940</v>
      </c>
      <c r="J10" s="15">
        <v>14152849650.2516</v>
      </c>
      <c r="L10" s="15">
        <v>4661767</v>
      </c>
      <c r="N10" s="15">
        <v>4411074114</v>
      </c>
      <c r="P10" s="77">
        <v>-5600000</v>
      </c>
      <c r="Q10" s="49"/>
      <c r="R10" s="77">
        <v>6017900079</v>
      </c>
      <c r="S10" s="49"/>
      <c r="T10" s="77">
        <v>13200360</v>
      </c>
      <c r="U10" s="49"/>
      <c r="V10" s="77">
        <v>1009</v>
      </c>
      <c r="W10" s="49"/>
      <c r="X10" s="77">
        <v>13329222577</v>
      </c>
      <c r="Y10" s="49"/>
      <c r="Z10" s="77">
        <v>13239914218.722</v>
      </c>
      <c r="AA10" s="49"/>
      <c r="AB10" s="99">
        <f>-Z10/Z35</f>
        <v>-3.2739292515432828E-3</v>
      </c>
      <c r="AC10" s="49"/>
      <c r="AD10" s="49"/>
      <c r="AE10" s="49"/>
    </row>
    <row r="11" spans="1:31" ht="21.75" customHeight="1">
      <c r="A11" s="90" t="s">
        <v>20</v>
      </c>
      <c r="B11" s="90"/>
      <c r="C11" s="90"/>
      <c r="E11" s="91">
        <v>26414739</v>
      </c>
      <c r="F11" s="91"/>
      <c r="H11" s="15">
        <v>87974362877</v>
      </c>
      <c r="J11" s="15">
        <v>86676242871.037903</v>
      </c>
      <c r="L11" s="15">
        <v>2338300</v>
      </c>
      <c r="N11" s="15">
        <v>7830743773</v>
      </c>
      <c r="P11" s="77">
        <v>-2580113</v>
      </c>
      <c r="Q11" s="49"/>
      <c r="R11" s="77">
        <v>9994535630</v>
      </c>
      <c r="S11" s="49"/>
      <c r="T11" s="77">
        <v>26172926</v>
      </c>
      <c r="U11" s="49"/>
      <c r="V11" s="77">
        <v>3562</v>
      </c>
      <c r="W11" s="49"/>
      <c r="X11" s="77">
        <v>87208171864</v>
      </c>
      <c r="Y11" s="49"/>
      <c r="Z11" s="77">
        <v>92673256035.648605</v>
      </c>
      <c r="AA11" s="49"/>
      <c r="AB11" s="99">
        <f>Z11/Z35</f>
        <v>2.2915985614305336E-2</v>
      </c>
      <c r="AC11" s="49"/>
      <c r="AD11" s="49"/>
      <c r="AE11" s="49"/>
    </row>
    <row r="12" spans="1:31" ht="21.75" customHeight="1">
      <c r="A12" s="90" t="s">
        <v>21</v>
      </c>
      <c r="B12" s="90"/>
      <c r="C12" s="90"/>
      <c r="E12" s="91">
        <v>2700000</v>
      </c>
      <c r="F12" s="91"/>
      <c r="H12" s="15">
        <v>24928111759</v>
      </c>
      <c r="J12" s="15">
        <v>24665362650</v>
      </c>
      <c r="L12" s="15">
        <v>3600000</v>
      </c>
      <c r="N12" s="15">
        <v>38238452171</v>
      </c>
      <c r="P12" s="77">
        <v>0</v>
      </c>
      <c r="Q12" s="49"/>
      <c r="R12" s="77">
        <v>0</v>
      </c>
      <c r="S12" s="49"/>
      <c r="T12" s="77">
        <v>6300000</v>
      </c>
      <c r="U12" s="49"/>
      <c r="V12" s="77">
        <v>10200</v>
      </c>
      <c r="W12" s="49"/>
      <c r="X12" s="77">
        <v>63166563930</v>
      </c>
      <c r="Y12" s="49"/>
      <c r="Z12" s="77">
        <v>63877653000</v>
      </c>
      <c r="AA12" s="49"/>
      <c r="AB12" s="99">
        <f>Z12/Z35</f>
        <v>1.5795488794097198E-2</v>
      </c>
      <c r="AC12" s="49"/>
      <c r="AD12" s="49"/>
      <c r="AE12" s="49"/>
    </row>
    <row r="13" spans="1:31" ht="21.75" customHeight="1">
      <c r="A13" s="90" t="s">
        <v>22</v>
      </c>
      <c r="B13" s="90"/>
      <c r="C13" s="90"/>
      <c r="E13" s="91">
        <v>35838502</v>
      </c>
      <c r="F13" s="91"/>
      <c r="H13" s="15">
        <v>85993855840</v>
      </c>
      <c r="J13" s="15">
        <v>53188517529.258301</v>
      </c>
      <c r="L13" s="15">
        <v>0</v>
      </c>
      <c r="N13" s="15">
        <v>0</v>
      </c>
      <c r="P13" s="77">
        <v>-6764245</v>
      </c>
      <c r="Q13" s="49"/>
      <c r="R13" s="77">
        <v>9900910542</v>
      </c>
      <c r="S13" s="49"/>
      <c r="T13" s="77">
        <v>29074257</v>
      </c>
      <c r="U13" s="49"/>
      <c r="V13" s="77">
        <v>1385</v>
      </c>
      <c r="W13" s="49"/>
      <c r="X13" s="77">
        <v>69763168815</v>
      </c>
      <c r="Y13" s="49"/>
      <c r="Z13" s="77">
        <v>40028252261.627296</v>
      </c>
      <c r="AA13" s="49"/>
      <c r="AB13" s="99">
        <f>Z13/Z35</f>
        <v>9.8980751538543504E-3</v>
      </c>
      <c r="AC13" s="49"/>
      <c r="AD13" s="49"/>
      <c r="AE13" s="49"/>
    </row>
    <row r="14" spans="1:31" ht="21.75" customHeight="1">
      <c r="A14" s="90" t="s">
        <v>23</v>
      </c>
      <c r="B14" s="90"/>
      <c r="C14" s="90"/>
      <c r="E14" s="91">
        <v>104000000</v>
      </c>
      <c r="F14" s="91"/>
      <c r="H14" s="15">
        <v>35916753534</v>
      </c>
      <c r="J14" s="15">
        <v>39491618400</v>
      </c>
      <c r="L14" s="15">
        <v>29800000</v>
      </c>
      <c r="N14" s="15">
        <v>12345245355</v>
      </c>
      <c r="P14" s="77">
        <v>-26000000</v>
      </c>
      <c r="Q14" s="49"/>
      <c r="R14" s="77">
        <v>10749657047</v>
      </c>
      <c r="S14" s="49"/>
      <c r="T14" s="77">
        <v>107800000</v>
      </c>
      <c r="U14" s="49"/>
      <c r="V14" s="77">
        <v>397</v>
      </c>
      <c r="W14" s="49"/>
      <c r="X14" s="77">
        <v>38883733032</v>
      </c>
      <c r="Y14" s="49"/>
      <c r="Z14" s="77">
        <v>42541960230</v>
      </c>
      <c r="AA14" s="49"/>
      <c r="AB14" s="99">
        <f>Z14/Z35</f>
        <v>1.0519657885550267E-2</v>
      </c>
      <c r="AC14" s="49"/>
      <c r="AD14" s="49"/>
      <c r="AE14" s="49"/>
    </row>
    <row r="15" spans="1:31" ht="21.75" customHeight="1">
      <c r="A15" s="90" t="s">
        <v>24</v>
      </c>
      <c r="B15" s="90"/>
      <c r="C15" s="90"/>
      <c r="E15" s="91">
        <v>5122369</v>
      </c>
      <c r="F15" s="91"/>
      <c r="H15" s="15">
        <v>5819293398</v>
      </c>
      <c r="J15" s="15">
        <v>3900388432.8087001</v>
      </c>
      <c r="L15" s="15">
        <v>0</v>
      </c>
      <c r="N15" s="15">
        <v>0</v>
      </c>
      <c r="P15" s="77">
        <v>-5122369</v>
      </c>
      <c r="Q15" s="49"/>
      <c r="R15" s="77">
        <v>3339104658</v>
      </c>
      <c r="S15" s="49"/>
      <c r="T15" s="77">
        <v>0</v>
      </c>
      <c r="U15" s="49"/>
      <c r="V15" s="77">
        <v>0</v>
      </c>
      <c r="W15" s="49"/>
      <c r="X15" s="77">
        <v>0</v>
      </c>
      <c r="Y15" s="49"/>
      <c r="Z15" s="77">
        <v>0</v>
      </c>
      <c r="AA15" s="49"/>
      <c r="AB15" s="99">
        <f>Z15/Z35</f>
        <v>0</v>
      </c>
      <c r="AC15" s="49"/>
      <c r="AD15" s="49"/>
      <c r="AE15" s="49"/>
    </row>
    <row r="16" spans="1:31" ht="21.75" customHeight="1">
      <c r="A16" s="90" t="s">
        <v>25</v>
      </c>
      <c r="B16" s="90"/>
      <c r="C16" s="90"/>
      <c r="E16" s="91">
        <v>12231150</v>
      </c>
      <c r="F16" s="91"/>
      <c r="H16" s="15">
        <v>53886698074</v>
      </c>
      <c r="J16" s="15">
        <v>52329644525.879997</v>
      </c>
      <c r="L16" s="15">
        <v>1800000</v>
      </c>
      <c r="N16" s="15">
        <v>9020363085</v>
      </c>
      <c r="P16" s="77">
        <v>-2231150</v>
      </c>
      <c r="Q16" s="49"/>
      <c r="R16" s="77">
        <v>11359161488</v>
      </c>
      <c r="S16" s="49"/>
      <c r="T16" s="77">
        <v>11800000</v>
      </c>
      <c r="U16" s="49"/>
      <c r="V16" s="77">
        <v>4603</v>
      </c>
      <c r="W16" s="49"/>
      <c r="X16" s="77">
        <v>52919310453</v>
      </c>
      <c r="Y16" s="49"/>
      <c r="Z16" s="77">
        <v>53992223370</v>
      </c>
      <c r="AA16" s="49"/>
      <c r="AB16" s="99">
        <f>Z16/Z35</f>
        <v>1.3351047184047728E-2</v>
      </c>
      <c r="AC16" s="49"/>
      <c r="AD16" s="49"/>
      <c r="AE16" s="49"/>
    </row>
    <row r="17" spans="1:31" ht="21.75" customHeight="1">
      <c r="A17" s="90" t="s">
        <v>26</v>
      </c>
      <c r="B17" s="90"/>
      <c r="C17" s="90"/>
      <c r="E17" s="91">
        <v>13544356</v>
      </c>
      <c r="F17" s="91"/>
      <c r="H17" s="15">
        <v>51378688304</v>
      </c>
      <c r="J17" s="15">
        <v>49008112177.751999</v>
      </c>
      <c r="L17" s="15">
        <v>4755644</v>
      </c>
      <c r="N17" s="15">
        <v>18192153641</v>
      </c>
      <c r="P17" s="77">
        <v>-8300000</v>
      </c>
      <c r="Q17" s="49"/>
      <c r="R17" s="77">
        <v>35087825526</v>
      </c>
      <c r="S17" s="49"/>
      <c r="T17" s="77">
        <v>10000000</v>
      </c>
      <c r="U17" s="49"/>
      <c r="V17" s="77">
        <v>3970</v>
      </c>
      <c r="W17" s="49"/>
      <c r="X17" s="77">
        <v>38073645556</v>
      </c>
      <c r="Y17" s="49"/>
      <c r="Z17" s="77">
        <v>39463785000</v>
      </c>
      <c r="AA17" s="49"/>
      <c r="AB17" s="99">
        <f>Z17/Z35</f>
        <v>9.7584952556124937E-3</v>
      </c>
      <c r="AC17" s="49"/>
      <c r="AD17" s="49"/>
      <c r="AE17" s="49"/>
    </row>
    <row r="18" spans="1:31" ht="21.75" customHeight="1">
      <c r="A18" s="90" t="s">
        <v>27</v>
      </c>
      <c r="B18" s="90"/>
      <c r="C18" s="90"/>
      <c r="E18" s="91">
        <v>3350</v>
      </c>
      <c r="F18" s="91"/>
      <c r="H18" s="15">
        <v>28282905192</v>
      </c>
      <c r="J18" s="15">
        <v>33920894000</v>
      </c>
      <c r="L18" s="15">
        <v>0</v>
      </c>
      <c r="N18" s="15">
        <v>0</v>
      </c>
      <c r="P18" s="77">
        <v>0</v>
      </c>
      <c r="Q18" s="49"/>
      <c r="R18" s="77">
        <v>0</v>
      </c>
      <c r="S18" s="49"/>
      <c r="T18" s="77">
        <v>3350</v>
      </c>
      <c r="U18" s="49"/>
      <c r="V18" s="77">
        <v>12518000</v>
      </c>
      <c r="W18" s="49"/>
      <c r="X18" s="77">
        <v>28282905192</v>
      </c>
      <c r="Y18" s="49"/>
      <c r="Z18" s="77">
        <v>41834655280</v>
      </c>
      <c r="AA18" s="49"/>
      <c r="AB18" s="99">
        <f>Z18/Z35</f>
        <v>1.0344757480055805E-2</v>
      </c>
      <c r="AC18" s="49"/>
      <c r="AD18" s="49"/>
      <c r="AE18" s="49"/>
    </row>
    <row r="19" spans="1:31" ht="21.75" customHeight="1">
      <c r="A19" s="90" t="s">
        <v>28</v>
      </c>
      <c r="B19" s="90"/>
      <c r="C19" s="90"/>
      <c r="E19" s="91">
        <v>16000000</v>
      </c>
      <c r="F19" s="91"/>
      <c r="H19" s="15">
        <v>30370202240</v>
      </c>
      <c r="J19" s="15">
        <v>22918816800</v>
      </c>
      <c r="L19" s="15">
        <v>0</v>
      </c>
      <c r="N19" s="15">
        <v>0</v>
      </c>
      <c r="P19" s="77">
        <v>-4000000</v>
      </c>
      <c r="Q19" s="49"/>
      <c r="R19" s="77">
        <v>5538846843</v>
      </c>
      <c r="S19" s="49"/>
      <c r="T19" s="77">
        <v>12000000</v>
      </c>
      <c r="U19" s="49"/>
      <c r="V19" s="77">
        <v>1459</v>
      </c>
      <c r="W19" s="49"/>
      <c r="X19" s="77">
        <v>22777651681</v>
      </c>
      <c r="Y19" s="49"/>
      <c r="Z19" s="77">
        <v>17403827400</v>
      </c>
      <c r="AA19" s="49"/>
      <c r="AB19" s="99">
        <f>Z19/Z35</f>
        <v>4.3035701495028594E-3</v>
      </c>
      <c r="AC19" s="49"/>
      <c r="AD19" s="49"/>
      <c r="AE19" s="49"/>
    </row>
    <row r="20" spans="1:31" ht="21.75" customHeight="1">
      <c r="A20" s="90" t="s">
        <v>29</v>
      </c>
      <c r="B20" s="90"/>
      <c r="C20" s="90"/>
      <c r="E20" s="91">
        <v>40948634</v>
      </c>
      <c r="F20" s="91"/>
      <c r="H20" s="15">
        <v>206396236771</v>
      </c>
      <c r="J20" s="15">
        <v>120486769297.992</v>
      </c>
      <c r="L20" s="15">
        <v>0</v>
      </c>
      <c r="N20" s="15">
        <v>0</v>
      </c>
      <c r="P20" s="77">
        <v>-13748634</v>
      </c>
      <c r="Q20" s="49"/>
      <c r="R20" s="77">
        <v>39334999855</v>
      </c>
      <c r="S20" s="49"/>
      <c r="T20" s="77">
        <v>27200000</v>
      </c>
      <c r="U20" s="49"/>
      <c r="V20" s="77">
        <v>3108</v>
      </c>
      <c r="W20" s="49"/>
      <c r="X20" s="77">
        <v>137098044342</v>
      </c>
      <c r="Y20" s="49"/>
      <c r="Z20" s="77">
        <v>84034601280</v>
      </c>
      <c r="AA20" s="49"/>
      <c r="AB20" s="99">
        <f>Z20/Z35</f>
        <v>2.0779843035790092E-2</v>
      </c>
      <c r="AC20" s="49"/>
      <c r="AD20" s="49"/>
      <c r="AE20" s="49"/>
    </row>
    <row r="21" spans="1:31" ht="21.75" customHeight="1">
      <c r="A21" s="90" t="s">
        <v>30</v>
      </c>
      <c r="B21" s="90"/>
      <c r="C21" s="90"/>
      <c r="E21" s="91">
        <v>0</v>
      </c>
      <c r="F21" s="91"/>
      <c r="H21" s="15">
        <v>0</v>
      </c>
      <c r="J21" s="15">
        <v>0</v>
      </c>
      <c r="L21" s="15">
        <v>14091766</v>
      </c>
      <c r="N21" s="15">
        <v>51485417607</v>
      </c>
      <c r="P21" s="77">
        <v>-1800000</v>
      </c>
      <c r="Q21" s="49"/>
      <c r="R21" s="77">
        <v>6818984218</v>
      </c>
      <c r="S21" s="49"/>
      <c r="T21" s="77">
        <v>12291766</v>
      </c>
      <c r="U21" s="49"/>
      <c r="V21" s="77">
        <v>3476</v>
      </c>
      <c r="W21" s="49"/>
      <c r="X21" s="77">
        <v>44905374804</v>
      </c>
      <c r="Y21" s="49"/>
      <c r="Z21" s="77">
        <v>42471957853.234802</v>
      </c>
      <c r="AA21" s="49"/>
      <c r="AB21" s="99">
        <f>Z21/Z35</f>
        <v>1.0502347892057631E-2</v>
      </c>
      <c r="AC21" s="49"/>
      <c r="AD21" s="49"/>
      <c r="AE21" s="49"/>
    </row>
    <row r="22" spans="1:31" ht="21.75" customHeight="1">
      <c r="A22" s="93" t="s">
        <v>31</v>
      </c>
      <c r="B22" s="93"/>
      <c r="C22" s="93"/>
      <c r="D22" s="16"/>
      <c r="E22" s="91">
        <v>0</v>
      </c>
      <c r="F22" s="94"/>
      <c r="H22" s="17">
        <v>0</v>
      </c>
      <c r="J22" s="17">
        <v>0</v>
      </c>
      <c r="L22" s="17">
        <v>200000</v>
      </c>
      <c r="N22" s="17">
        <v>11694842740</v>
      </c>
      <c r="P22" s="79">
        <v>-200000</v>
      </c>
      <c r="Q22" s="49"/>
      <c r="R22" s="79">
        <v>11595953092</v>
      </c>
      <c r="S22" s="49"/>
      <c r="T22" s="79">
        <v>0</v>
      </c>
      <c r="U22" s="49"/>
      <c r="V22" s="79">
        <v>0</v>
      </c>
      <c r="W22" s="49"/>
      <c r="X22" s="79">
        <v>0</v>
      </c>
      <c r="Y22" s="49"/>
      <c r="Z22" s="79">
        <v>0</v>
      </c>
      <c r="AA22" s="49"/>
      <c r="AB22" s="99">
        <f>Z22/Z35</f>
        <v>0</v>
      </c>
      <c r="AC22" s="49"/>
      <c r="AD22" s="49"/>
      <c r="AE22" s="49"/>
    </row>
    <row r="23" spans="1:31" ht="21.75" customHeight="1" thickBot="1">
      <c r="A23" s="92" t="s">
        <v>32</v>
      </c>
      <c r="B23" s="92"/>
      <c r="C23" s="92"/>
      <c r="D23" s="92"/>
      <c r="F23" s="18"/>
      <c r="H23" s="18">
        <f>SUM(H9:H22)</f>
        <v>842112954449</v>
      </c>
      <c r="J23" s="18">
        <f>SUM(J9:J22)</f>
        <v>714235446941.49658</v>
      </c>
      <c r="L23" s="18"/>
      <c r="N23" s="18">
        <f>SUM(N9:N22)</f>
        <v>3361493532888</v>
      </c>
      <c r="P23" s="82"/>
      <c r="Q23" s="49"/>
      <c r="R23" s="82">
        <f>SUM(R9:R22)</f>
        <v>152643813106</v>
      </c>
      <c r="S23" s="49"/>
      <c r="T23" s="82"/>
      <c r="U23" s="49"/>
      <c r="V23" s="82"/>
      <c r="W23" s="49"/>
      <c r="X23" s="82">
        <f>SUM(X9:X22)</f>
        <v>4018488517338</v>
      </c>
      <c r="Y23" s="49"/>
      <c r="Z23" s="82">
        <f>SUM(Z9:Z22)</f>
        <v>4030930217629.2329</v>
      </c>
      <c r="AA23" s="49"/>
      <c r="AB23" s="32">
        <f>SUM(AB9:AB22)</f>
        <v>0.99020938118996116</v>
      </c>
      <c r="AC23" s="49"/>
      <c r="AD23" s="49"/>
      <c r="AE23" s="49"/>
    </row>
    <row r="24" spans="1:31" ht="13.5" thickTop="1"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15.75">
      <c r="P25" s="49"/>
      <c r="Q25" s="49"/>
      <c r="R25" s="100"/>
      <c r="S25" s="49"/>
      <c r="T25" s="49"/>
      <c r="U25" s="49"/>
      <c r="V25" s="101"/>
      <c r="W25" s="49"/>
      <c r="X25" s="102"/>
      <c r="Y25" s="49"/>
      <c r="Z25" s="103"/>
      <c r="AA25" s="49"/>
      <c r="AB25" s="49"/>
      <c r="AC25" s="49"/>
      <c r="AD25" s="49"/>
      <c r="AE25" s="49"/>
    </row>
    <row r="26" spans="1:31">
      <c r="P26" s="49"/>
      <c r="Q26" s="49"/>
      <c r="R26" s="49"/>
      <c r="S26" s="49"/>
      <c r="T26" s="49"/>
      <c r="U26" s="49"/>
      <c r="V26" s="104"/>
      <c r="W26" s="49"/>
      <c r="X26" s="102"/>
      <c r="Y26" s="49"/>
      <c r="Z26" s="102"/>
      <c r="AA26" s="49"/>
      <c r="AB26" s="49"/>
      <c r="AC26" s="49"/>
      <c r="AD26" s="49"/>
      <c r="AE26" s="61"/>
    </row>
    <row r="27" spans="1:31">
      <c r="P27" s="49"/>
      <c r="Q27" s="49"/>
      <c r="R27" s="49"/>
      <c r="S27" s="49"/>
      <c r="T27" s="49"/>
      <c r="U27" s="49"/>
      <c r="V27" s="49"/>
      <c r="W27" s="49"/>
      <c r="X27" s="102"/>
      <c r="Y27" s="49"/>
      <c r="Z27" s="102"/>
      <c r="AA27" s="49"/>
      <c r="AB27" s="49"/>
      <c r="AC27" s="49"/>
      <c r="AD27" s="49"/>
      <c r="AE27" s="49"/>
    </row>
    <row r="28" spans="1:31">
      <c r="P28" s="49"/>
      <c r="Q28" s="49"/>
      <c r="R28" s="49"/>
      <c r="S28" s="49"/>
      <c r="T28" s="49"/>
      <c r="U28" s="49"/>
      <c r="V28" s="102"/>
      <c r="W28" s="49"/>
      <c r="X28" s="49"/>
      <c r="Y28" s="49"/>
      <c r="Z28" s="49"/>
      <c r="AA28" s="49"/>
      <c r="AB28" s="101"/>
      <c r="AC28" s="49"/>
      <c r="AD28" s="49"/>
      <c r="AE28" s="49"/>
    </row>
    <row r="29" spans="1:31">
      <c r="X29" s="30"/>
      <c r="Z29" s="30"/>
      <c r="AB29" s="55"/>
    </row>
    <row r="30" spans="1:31">
      <c r="Z30" s="30"/>
    </row>
    <row r="31" spans="1:31">
      <c r="V31" s="30"/>
    </row>
    <row r="32" spans="1:31">
      <c r="Z32" s="30"/>
    </row>
    <row r="35" spans="26:26">
      <c r="Z35" s="105">
        <v>4044044083262</v>
      </c>
    </row>
  </sheetData>
  <mergeCells count="42">
    <mergeCell ref="A23:D2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9"/>
  <sheetViews>
    <sheetView rightToLeft="1" view="pageBreakPreview" zoomScale="115" zoomScaleNormal="115" zoomScaleSheetLayoutView="115" workbookViewId="0">
      <selection activeCell="J19" sqref="J19"/>
    </sheetView>
  </sheetViews>
  <sheetFormatPr defaultRowHeight="12.75"/>
  <cols>
    <col min="1" max="1" width="6.28515625" style="19" bestFit="1" customWidth="1"/>
    <col min="2" max="2" width="35" style="19" customWidth="1"/>
    <col min="3" max="3" width="1.28515625" style="19" customWidth="1"/>
    <col min="4" max="4" width="13.7109375" style="19" bestFit="1" customWidth="1"/>
    <col min="5" max="5" width="1.28515625" style="19" customWidth="1"/>
    <col min="6" max="6" width="15" style="19" bestFit="1" customWidth="1"/>
    <col min="7" max="7" width="1.28515625" style="19" customWidth="1"/>
    <col min="8" max="8" width="15" style="19" bestFit="1" customWidth="1"/>
    <col min="9" max="9" width="1.28515625" style="19" customWidth="1"/>
    <col min="10" max="10" width="13.42578125" style="19" bestFit="1" customWidth="1"/>
    <col min="11" max="11" width="1.28515625" style="19" customWidth="1"/>
    <col min="12" max="12" width="18.28515625" style="19" bestFit="1" customWidth="1"/>
    <col min="13" max="13" width="0.28515625" style="19" customWidth="1"/>
    <col min="14" max="16384" width="9.140625" style="19"/>
  </cols>
  <sheetData>
    <row r="1" spans="1:12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1.75" customHeight="1">
      <c r="A2" s="84" t="s">
        <v>129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4.45" customHeight="1"/>
    <row r="5" spans="1:12" customFormat="1" ht="14.45" customHeight="1">
      <c r="A5" s="28" t="s">
        <v>135</v>
      </c>
      <c r="B5" s="95" t="s">
        <v>36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ht="14.45" customHeight="1">
      <c r="A6" s="12"/>
      <c r="B6" s="12"/>
      <c r="C6" s="12"/>
      <c r="D6" s="2" t="s">
        <v>6</v>
      </c>
      <c r="E6" s="12"/>
      <c r="F6" s="86" t="s">
        <v>7</v>
      </c>
      <c r="G6" s="86"/>
      <c r="H6" s="86"/>
      <c r="I6" s="12"/>
      <c r="J6" s="2" t="s">
        <v>8</v>
      </c>
      <c r="K6" s="12"/>
      <c r="L6" s="12"/>
    </row>
    <row r="7" spans="1:12" ht="14.45" customHeight="1">
      <c r="A7" s="12"/>
      <c r="B7" s="12"/>
      <c r="C7" s="12"/>
      <c r="D7" s="13"/>
      <c r="E7" s="12"/>
      <c r="F7" s="13"/>
      <c r="G7" s="13"/>
      <c r="H7" s="13"/>
      <c r="I7" s="12"/>
      <c r="J7" s="13"/>
      <c r="K7" s="12"/>
      <c r="L7" s="12"/>
    </row>
    <row r="8" spans="1:12" ht="14.45" customHeight="1">
      <c r="A8" s="86" t="s">
        <v>37</v>
      </c>
      <c r="B8" s="86"/>
      <c r="C8" s="12"/>
      <c r="D8" s="2" t="s">
        <v>38</v>
      </c>
      <c r="E8" s="12"/>
      <c r="F8" s="2" t="s">
        <v>39</v>
      </c>
      <c r="G8" s="12"/>
      <c r="H8" s="2" t="s">
        <v>40</v>
      </c>
      <c r="I8" s="12"/>
      <c r="J8" s="2" t="s">
        <v>38</v>
      </c>
      <c r="K8" s="12"/>
      <c r="L8" s="2" t="s">
        <v>17</v>
      </c>
    </row>
    <row r="9" spans="1:12" ht="21.75" customHeight="1">
      <c r="A9" s="88" t="s">
        <v>140</v>
      </c>
      <c r="B9" s="88"/>
      <c r="C9" s="12"/>
      <c r="D9" s="14">
        <v>4725306984</v>
      </c>
      <c r="E9" s="12"/>
      <c r="F9" s="14">
        <v>30569761314</v>
      </c>
      <c r="G9" s="12"/>
      <c r="H9" s="14">
        <v>34343800720</v>
      </c>
      <c r="I9" s="12"/>
      <c r="J9" s="14">
        <v>951267578</v>
      </c>
      <c r="K9" s="12"/>
      <c r="L9" s="33">
        <v>2.3522680722923528E-4</v>
      </c>
    </row>
    <row r="10" spans="1:12" ht="21.75" customHeight="1" thickBot="1">
      <c r="A10" s="92" t="s">
        <v>32</v>
      </c>
      <c r="B10" s="92"/>
      <c r="C10" s="12"/>
      <c r="D10" s="18">
        <v>4725306984</v>
      </c>
      <c r="E10" s="12"/>
      <c r="F10" s="18">
        <v>30569761314</v>
      </c>
      <c r="G10" s="12"/>
      <c r="H10" s="18">
        <v>34343800720</v>
      </c>
      <c r="I10" s="12"/>
      <c r="J10" s="18">
        <v>951267578</v>
      </c>
      <c r="K10" s="12"/>
      <c r="L10" s="33">
        <v>2.3522680722923528E-4</v>
      </c>
    </row>
    <row r="11" spans="1:12" ht="13.5" thickTop="1"/>
    <row r="14" spans="1:12">
      <c r="J14" s="34"/>
      <c r="L14" s="106">
        <v>4044044083262</v>
      </c>
    </row>
    <row r="18" spans="4:10">
      <c r="D18" s="36"/>
      <c r="E18" s="34"/>
      <c r="F18" s="34"/>
      <c r="G18" s="34"/>
      <c r="H18" s="34"/>
      <c r="I18" s="34"/>
      <c r="J18" s="34"/>
    </row>
    <row r="19" spans="4:10">
      <c r="D19" s="34"/>
      <c r="E19" s="34"/>
      <c r="F19" s="34"/>
      <c r="G19" s="34"/>
      <c r="H19" s="34"/>
      <c r="I19" s="34"/>
      <c r="J19" s="107"/>
    </row>
    <row r="20" spans="4:10">
      <c r="D20" s="36"/>
      <c r="E20" s="34"/>
      <c r="F20" s="34"/>
      <c r="G20" s="34"/>
      <c r="H20" s="34"/>
      <c r="I20" s="34"/>
      <c r="J20" s="34"/>
    </row>
    <row r="21" spans="4:10">
      <c r="D21" s="34"/>
      <c r="E21" s="34"/>
      <c r="F21" s="34"/>
      <c r="G21" s="34"/>
      <c r="H21" s="34"/>
      <c r="I21" s="34"/>
      <c r="J21" s="36"/>
    </row>
    <row r="22" spans="4:10" ht="18.75">
      <c r="D22" s="37"/>
      <c r="E22" s="34"/>
      <c r="F22" s="34"/>
      <c r="G22" s="34"/>
      <c r="H22" s="34"/>
      <c r="I22" s="34"/>
      <c r="J22" s="35"/>
    </row>
    <row r="23" spans="4:10">
      <c r="D23" s="34"/>
      <c r="E23" s="34"/>
      <c r="F23" s="34"/>
      <c r="G23" s="34"/>
      <c r="H23" s="34"/>
      <c r="I23" s="34"/>
      <c r="J23" s="34"/>
    </row>
    <row r="24" spans="4:10">
      <c r="D24" s="34"/>
      <c r="E24" s="34"/>
      <c r="F24" s="34"/>
      <c r="G24" s="34"/>
      <c r="H24" s="34"/>
      <c r="I24" s="34"/>
      <c r="J24" s="36"/>
    </row>
    <row r="25" spans="4:10">
      <c r="D25" s="34"/>
      <c r="E25" s="34"/>
      <c r="F25" s="34"/>
      <c r="G25" s="34"/>
      <c r="H25" s="34"/>
      <c r="I25" s="34"/>
      <c r="J25" s="34"/>
    </row>
    <row r="26" spans="4:10">
      <c r="D26" s="34"/>
      <c r="E26" s="34"/>
      <c r="F26" s="34"/>
      <c r="G26" s="34"/>
      <c r="H26" s="34"/>
      <c r="I26" s="34"/>
      <c r="J26" s="34"/>
    </row>
    <row r="27" spans="4:10">
      <c r="D27" s="34"/>
      <c r="E27" s="34"/>
      <c r="F27" s="34"/>
      <c r="G27" s="34"/>
      <c r="H27" s="34"/>
      <c r="I27" s="34"/>
      <c r="J27" s="34"/>
    </row>
    <row r="29" spans="4:10">
      <c r="F29" s="34"/>
      <c r="J29" s="34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view="pageBreakPreview" zoomScaleNormal="100" zoomScaleSheetLayoutView="100" workbookViewId="0">
      <selection activeCell="H28" sqref="H2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style="63" customWidth="1"/>
    <col min="9" max="9" width="1.28515625" style="57" customWidth="1"/>
    <col min="10" max="10" width="19.42578125" customWidth="1"/>
    <col min="11" max="11" width="0.28515625" customWidth="1"/>
  </cols>
  <sheetData>
    <row r="1" spans="1:1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1.75" customHeight="1">
      <c r="A2" s="84" t="s">
        <v>130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4.45" customHeight="1"/>
    <row r="5" spans="1:10" ht="29.1" customHeight="1">
      <c r="A5" s="1" t="s">
        <v>41</v>
      </c>
      <c r="B5" s="85" t="s">
        <v>42</v>
      </c>
      <c r="C5" s="85"/>
      <c r="D5" s="85"/>
      <c r="E5" s="85"/>
      <c r="F5" s="85"/>
      <c r="G5" s="85"/>
      <c r="H5" s="85"/>
      <c r="I5" s="85"/>
      <c r="J5" s="85"/>
    </row>
    <row r="6" spans="1:10" ht="14.45" customHeight="1"/>
    <row r="7" spans="1:10" ht="14.45" customHeight="1">
      <c r="A7" s="86" t="s">
        <v>43</v>
      </c>
      <c r="B7" s="86"/>
      <c r="D7" s="2" t="s">
        <v>44</v>
      </c>
      <c r="F7" s="2" t="s">
        <v>38</v>
      </c>
      <c r="H7" s="64" t="s">
        <v>45</v>
      </c>
      <c r="J7" s="2" t="s">
        <v>46</v>
      </c>
    </row>
    <row r="8" spans="1:10" ht="21.75" customHeight="1">
      <c r="A8" s="88" t="s">
        <v>47</v>
      </c>
      <c r="B8" s="88"/>
      <c r="C8" s="49"/>
      <c r="D8" s="44" t="s">
        <v>48</v>
      </c>
      <c r="E8" s="49"/>
      <c r="F8" s="45">
        <f>'درآمد سرمایه گذاری در سهام'!J44</f>
        <v>107798296023</v>
      </c>
      <c r="G8" s="49"/>
      <c r="H8" s="66">
        <f>F8/F11</f>
        <v>0.99789155505982985</v>
      </c>
      <c r="I8" s="49"/>
      <c r="J8" s="70">
        <f>F8/J16</f>
        <v>2.6656063535303483E-2</v>
      </c>
    </row>
    <row r="9" spans="1:10" ht="21.75" customHeight="1">
      <c r="A9" s="90" t="s">
        <v>49</v>
      </c>
      <c r="B9" s="90"/>
      <c r="C9" s="12"/>
      <c r="D9" s="22" t="s">
        <v>138</v>
      </c>
      <c r="E9" s="12"/>
      <c r="F9" s="23">
        <f>'درآمد سپرده بانکی'!D9</f>
        <v>288884</v>
      </c>
      <c r="G9" s="12"/>
      <c r="H9" s="67">
        <f>F9/F11</f>
        <v>2.6742065007261072E-6</v>
      </c>
      <c r="I9" s="49"/>
      <c r="J9" s="71">
        <f>F9/J16</f>
        <v>7.1434433960715104E-8</v>
      </c>
    </row>
    <row r="10" spans="1:10" s="57" customFormat="1" ht="21.75" customHeight="1">
      <c r="A10" s="93" t="s">
        <v>50</v>
      </c>
      <c r="B10" s="93"/>
      <c r="C10" s="49"/>
      <c r="D10" s="59" t="s">
        <v>139</v>
      </c>
      <c r="E10" s="49"/>
      <c r="F10" s="60">
        <f>'سایر درآمدها'!D9</f>
        <v>227478122</v>
      </c>
      <c r="G10" s="49"/>
      <c r="H10" s="65">
        <f>F10/F11</f>
        <v>2.105770733669454E-3</v>
      </c>
      <c r="I10" s="49"/>
      <c r="J10" s="69">
        <f>F10/J16</f>
        <v>5.6250158830244989E-5</v>
      </c>
    </row>
    <row r="11" spans="1:10" ht="21.75" customHeight="1">
      <c r="A11" s="92" t="s">
        <v>32</v>
      </c>
      <c r="B11" s="92"/>
      <c r="C11" s="12"/>
      <c r="D11" s="18"/>
      <c r="E11" s="12"/>
      <c r="F11" s="18">
        <f>SUM(F8:F10)</f>
        <v>108026063029</v>
      </c>
      <c r="G11" s="12"/>
      <c r="H11" s="68">
        <f>SUM(H8:H10)</f>
        <v>1</v>
      </c>
      <c r="I11" s="49"/>
      <c r="J11" s="32">
        <v>2.72</v>
      </c>
    </row>
    <row r="16" spans="1:10">
      <c r="J16" s="72">
        <v>4044044083262</v>
      </c>
    </row>
    <row r="18" spans="6:6">
      <c r="F18" s="29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2"/>
  <sheetViews>
    <sheetView rightToLeft="1" view="pageBreakPreview" zoomScale="60" zoomScaleNormal="85" workbookViewId="0">
      <selection activeCell="A46" sqref="A46:XFD51"/>
    </sheetView>
  </sheetViews>
  <sheetFormatPr defaultRowHeight="12.75"/>
  <cols>
    <col min="1" max="1" width="6.5703125" style="12" bestFit="1" customWidth="1"/>
    <col min="2" max="2" width="18.140625" style="12" customWidth="1"/>
    <col min="3" max="3" width="1.28515625" style="12" customWidth="1"/>
    <col min="4" max="4" width="14.7109375" style="12" bestFit="1" customWidth="1"/>
    <col min="5" max="5" width="1.28515625" style="12" customWidth="1"/>
    <col min="6" max="6" width="17.5703125" style="12" bestFit="1" customWidth="1"/>
    <col min="7" max="7" width="1.28515625" style="12" customWidth="1"/>
    <col min="8" max="8" width="16.42578125" style="12" bestFit="1" customWidth="1"/>
    <col min="9" max="9" width="1.28515625" style="12" customWidth="1"/>
    <col min="10" max="10" width="16.7109375" style="12" customWidth="1"/>
    <col min="11" max="11" width="1.28515625" style="12" customWidth="1"/>
    <col min="12" max="12" width="18" style="73" bestFit="1" customWidth="1"/>
    <col min="13" max="13" width="1.28515625" style="12" customWidth="1"/>
    <col min="14" max="14" width="15.5703125" style="12" bestFit="1" customWidth="1"/>
    <col min="15" max="16" width="1.28515625" style="12" customWidth="1"/>
    <col min="17" max="17" width="15.5703125" style="12" bestFit="1" customWidth="1"/>
    <col min="18" max="18" width="1.28515625" style="12" customWidth="1"/>
    <col min="19" max="19" width="16.5703125" style="12" bestFit="1" customWidth="1"/>
    <col min="20" max="20" width="1.28515625" style="12" customWidth="1"/>
    <col min="21" max="21" width="16.7109375" style="12" bestFit="1" customWidth="1"/>
    <col min="22" max="22" width="1.28515625" style="12" customWidth="1"/>
    <col min="23" max="23" width="18" style="12" bestFit="1" customWidth="1"/>
    <col min="24" max="24" width="0.28515625" style="12" customWidth="1"/>
    <col min="25" max="16384" width="9.140625" style="12"/>
  </cols>
  <sheetData>
    <row r="1" spans="1:23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4" spans="1:23" ht="14.45" customHeight="1"/>
    <row r="5" spans="1:23" s="20" customFormat="1" ht="14.45" customHeight="1">
      <c r="A5" s="47" t="s">
        <v>51</v>
      </c>
      <c r="B5" s="85" t="s">
        <v>52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14.45" customHeight="1">
      <c r="D6" s="86" t="s">
        <v>53</v>
      </c>
      <c r="E6" s="86"/>
      <c r="F6" s="86"/>
      <c r="G6" s="86"/>
      <c r="H6" s="86"/>
      <c r="I6" s="86"/>
      <c r="J6" s="86"/>
      <c r="K6" s="86"/>
      <c r="L6" s="86"/>
      <c r="N6" s="86" t="s">
        <v>54</v>
      </c>
      <c r="O6" s="86"/>
      <c r="P6" s="86"/>
      <c r="Q6" s="86"/>
      <c r="R6" s="86"/>
      <c r="S6" s="86"/>
      <c r="T6" s="86"/>
      <c r="U6" s="86"/>
      <c r="V6" s="86"/>
      <c r="W6" s="86"/>
    </row>
    <row r="7" spans="1:23" ht="14.45" customHeight="1">
      <c r="D7" s="13"/>
      <c r="E7" s="13"/>
      <c r="F7" s="13"/>
      <c r="G7" s="13"/>
      <c r="H7" s="13"/>
      <c r="I7" s="13"/>
      <c r="J7" s="87" t="s">
        <v>32</v>
      </c>
      <c r="K7" s="87"/>
      <c r="L7" s="87"/>
      <c r="N7" s="13"/>
      <c r="O7" s="13"/>
      <c r="P7" s="13"/>
      <c r="Q7" s="13"/>
      <c r="R7" s="13"/>
      <c r="S7" s="13"/>
      <c r="T7" s="13"/>
      <c r="U7" s="87" t="s">
        <v>32</v>
      </c>
      <c r="V7" s="87"/>
      <c r="W7" s="87"/>
    </row>
    <row r="8" spans="1:23" ht="14.45" customHeight="1">
      <c r="A8" s="86" t="s">
        <v>55</v>
      </c>
      <c r="B8" s="86"/>
      <c r="D8" s="43" t="s">
        <v>56</v>
      </c>
      <c r="F8" s="43" t="s">
        <v>57</v>
      </c>
      <c r="H8" s="43" t="s">
        <v>58</v>
      </c>
      <c r="J8" s="51" t="s">
        <v>38</v>
      </c>
      <c r="K8" s="13"/>
      <c r="L8" s="74" t="s">
        <v>45</v>
      </c>
      <c r="N8" s="43" t="s">
        <v>56</v>
      </c>
      <c r="P8" s="86" t="s">
        <v>57</v>
      </c>
      <c r="Q8" s="86"/>
      <c r="S8" s="43" t="s">
        <v>58</v>
      </c>
      <c r="U8" s="51" t="s">
        <v>38</v>
      </c>
      <c r="V8" s="13"/>
      <c r="W8" s="46" t="s">
        <v>45</v>
      </c>
    </row>
    <row r="9" spans="1:23" ht="21.75" customHeight="1">
      <c r="A9" s="88" t="s">
        <v>25</v>
      </c>
      <c r="B9" s="88"/>
      <c r="D9" s="45">
        <v>0</v>
      </c>
      <c r="F9" s="45">
        <v>1370592051</v>
      </c>
      <c r="H9" s="45">
        <v>2630785196</v>
      </c>
      <c r="J9" s="50">
        <f>D9+F9+H9</f>
        <v>4001377247</v>
      </c>
      <c r="L9" s="66">
        <v>3.331155070953995E-2</v>
      </c>
      <c r="N9" s="45">
        <v>440000000</v>
      </c>
      <c r="P9" s="89">
        <v>7631510551</v>
      </c>
      <c r="Q9" s="89"/>
      <c r="S9" s="45">
        <v>2630785196</v>
      </c>
      <c r="U9" s="50">
        <f>N9+P9+S9</f>
        <v>10702295747</v>
      </c>
      <c r="W9" s="66">
        <v>2.676222741578339E-2</v>
      </c>
    </row>
    <row r="10" spans="1:23" ht="21.75" customHeight="1">
      <c r="A10" s="90" t="s">
        <v>31</v>
      </c>
      <c r="B10" s="90"/>
      <c r="D10" s="40">
        <v>0</v>
      </c>
      <c r="F10" s="40">
        <v>0</v>
      </c>
      <c r="H10" s="40">
        <v>-98889648</v>
      </c>
      <c r="J10" s="50">
        <f t="shared" ref="J10:J43" si="0">D10+F10+H10</f>
        <v>-98889648</v>
      </c>
      <c r="L10" s="67">
        <v>8.2325842345165807E-4</v>
      </c>
      <c r="N10" s="40">
        <v>0</v>
      </c>
      <c r="P10" s="91">
        <v>0</v>
      </c>
      <c r="Q10" s="91"/>
      <c r="S10" s="40">
        <v>-98889648</v>
      </c>
      <c r="U10" s="50">
        <f t="shared" ref="U10:U43" si="1">N10+P10+S10</f>
        <v>-98889648</v>
      </c>
      <c r="W10" s="67">
        <v>2.4728406983002887E-4</v>
      </c>
    </row>
    <row r="11" spans="1:23" ht="21.75" customHeight="1">
      <c r="A11" s="90" t="s">
        <v>30</v>
      </c>
      <c r="B11" s="90"/>
      <c r="D11" s="40">
        <v>0</v>
      </c>
      <c r="F11" s="40">
        <v>-2433416950</v>
      </c>
      <c r="H11" s="40">
        <v>238941415</v>
      </c>
      <c r="J11" s="50">
        <f t="shared" si="0"/>
        <v>-2194475535</v>
      </c>
      <c r="L11" s="67">
        <v>1.8269055515773843E-2</v>
      </c>
      <c r="N11" s="40">
        <v>0</v>
      </c>
      <c r="P11" s="91">
        <v>-2433416950</v>
      </c>
      <c r="Q11" s="91"/>
      <c r="S11" s="40">
        <v>238941415</v>
      </c>
      <c r="U11" s="50">
        <f t="shared" si="1"/>
        <v>-2194475535</v>
      </c>
      <c r="W11" s="67">
        <v>5.4875191934875729E-3</v>
      </c>
    </row>
    <row r="12" spans="1:23" ht="21.75" customHeight="1">
      <c r="A12" s="90" t="s">
        <v>26</v>
      </c>
      <c r="B12" s="90"/>
      <c r="D12" s="40">
        <v>0</v>
      </c>
      <c r="F12" s="40">
        <v>3488741538</v>
      </c>
      <c r="H12" s="40">
        <v>3862603169</v>
      </c>
      <c r="J12" s="50">
        <f t="shared" si="0"/>
        <v>7351344707</v>
      </c>
      <c r="L12" s="67">
        <v>6.1200101083730328E-2</v>
      </c>
      <c r="N12" s="40">
        <v>29153208</v>
      </c>
      <c r="P12" s="91">
        <v>1710108890</v>
      </c>
      <c r="Q12" s="91"/>
      <c r="S12" s="40">
        <v>12779240763</v>
      </c>
      <c r="U12" s="50">
        <f t="shared" si="1"/>
        <v>14518502861</v>
      </c>
      <c r="W12" s="67">
        <v>3.6305058698429163E-2</v>
      </c>
    </row>
    <row r="13" spans="1:23" ht="21.75" customHeight="1">
      <c r="A13" s="90" t="s">
        <v>20</v>
      </c>
      <c r="B13" s="90"/>
      <c r="D13" s="40">
        <v>0</v>
      </c>
      <c r="F13" s="40">
        <v>6763204177</v>
      </c>
      <c r="H13" s="40">
        <v>1397600844</v>
      </c>
      <c r="J13" s="50">
        <f t="shared" si="0"/>
        <v>8160805021</v>
      </c>
      <c r="L13" s="67">
        <v>6.7938875418838932E-2</v>
      </c>
      <c r="N13" s="40">
        <v>0</v>
      </c>
      <c r="P13" s="91">
        <v>5465084171</v>
      </c>
      <c r="Q13" s="91"/>
      <c r="S13" s="40">
        <v>1397600844</v>
      </c>
      <c r="U13" s="50">
        <f t="shared" si="1"/>
        <v>6862685015</v>
      </c>
      <c r="W13" s="67">
        <v>1.7160872900172045E-2</v>
      </c>
    </row>
    <row r="14" spans="1:23" ht="21.75" customHeight="1">
      <c r="A14" s="90" t="s">
        <v>19</v>
      </c>
      <c r="B14" s="90"/>
      <c r="D14" s="40">
        <v>0</v>
      </c>
      <c r="F14" s="40">
        <v>330657931</v>
      </c>
      <c r="H14" s="40">
        <v>363232602</v>
      </c>
      <c r="J14" s="50">
        <f t="shared" si="0"/>
        <v>693890533</v>
      </c>
      <c r="L14" s="67">
        <v>5.7766534495664367E-3</v>
      </c>
      <c r="N14" s="40">
        <v>0</v>
      </c>
      <c r="P14" s="91">
        <v>-89308358</v>
      </c>
      <c r="Q14" s="91"/>
      <c r="S14" s="40">
        <v>363232602</v>
      </c>
      <c r="U14" s="50">
        <f t="shared" si="1"/>
        <v>273924244</v>
      </c>
      <c r="W14" s="67">
        <v>6.8497667098009962E-4</v>
      </c>
    </row>
    <row r="15" spans="1:23" ht="21.75" customHeight="1">
      <c r="A15" s="90" t="s">
        <v>18</v>
      </c>
      <c r="B15" s="90"/>
      <c r="D15" s="40">
        <v>0</v>
      </c>
      <c r="F15" s="40">
        <v>79920467114</v>
      </c>
      <c r="H15" s="40">
        <v>582127705</v>
      </c>
      <c r="J15" s="50">
        <f t="shared" si="0"/>
        <v>80502594819</v>
      </c>
      <c r="L15" s="67">
        <v>0.67018581454003712</v>
      </c>
      <c r="N15" s="40">
        <v>0</v>
      </c>
      <c r="P15" s="91">
        <v>112856341746</v>
      </c>
      <c r="Q15" s="91"/>
      <c r="S15" s="40">
        <v>3555130957</v>
      </c>
      <c r="U15" s="50">
        <f t="shared" si="1"/>
        <v>116411472703</v>
      </c>
      <c r="W15" s="67">
        <v>0.29109925383600471</v>
      </c>
    </row>
    <row r="16" spans="1:23" ht="21.75" customHeight="1">
      <c r="A16" s="90" t="s">
        <v>24</v>
      </c>
      <c r="B16" s="90"/>
      <c r="D16" s="40">
        <v>0</v>
      </c>
      <c r="F16" s="40">
        <v>0</v>
      </c>
      <c r="H16" s="40">
        <v>-608038655</v>
      </c>
      <c r="J16" s="50">
        <f t="shared" si="0"/>
        <v>-608038655</v>
      </c>
      <c r="L16" s="67">
        <v>5.0619347387399604E-3</v>
      </c>
      <c r="N16" s="40">
        <v>0</v>
      </c>
      <c r="P16" s="91">
        <v>0</v>
      </c>
      <c r="Q16" s="91"/>
      <c r="S16" s="40">
        <v>-600103705</v>
      </c>
      <c r="U16" s="50">
        <f t="shared" si="1"/>
        <v>-600103705</v>
      </c>
      <c r="W16" s="67">
        <v>1.5006230631185891E-3</v>
      </c>
    </row>
    <row r="17" spans="1:23" ht="21.75" customHeight="1">
      <c r="A17" s="90" t="s">
        <v>28</v>
      </c>
      <c r="B17" s="90"/>
      <c r="D17" s="40">
        <v>0</v>
      </c>
      <c r="F17" s="40">
        <v>901098079</v>
      </c>
      <c r="H17" s="40">
        <v>-877240637</v>
      </c>
      <c r="J17" s="50">
        <f t="shared" si="0"/>
        <v>23857442</v>
      </c>
      <c r="L17" s="67">
        <v>1.9861371221090171E-4</v>
      </c>
      <c r="N17" s="40">
        <v>5984554455</v>
      </c>
      <c r="P17" s="91">
        <v>-1844435042</v>
      </c>
      <c r="Q17" s="91"/>
      <c r="S17" s="40">
        <v>-6932593185</v>
      </c>
      <c r="U17" s="50">
        <f t="shared" si="1"/>
        <v>-2792473772</v>
      </c>
      <c r="W17" s="67">
        <v>6.9828773102091754E-3</v>
      </c>
    </row>
    <row r="18" spans="1:23" ht="21.75" customHeight="1">
      <c r="A18" s="90" t="s">
        <v>29</v>
      </c>
      <c r="B18" s="90"/>
      <c r="D18" s="40">
        <v>0</v>
      </c>
      <c r="F18" s="40">
        <v>29506458223</v>
      </c>
      <c r="H18" s="40">
        <v>-26623626385</v>
      </c>
      <c r="J18" s="50">
        <f t="shared" si="0"/>
        <v>2882831838</v>
      </c>
      <c r="L18" s="67">
        <v>2.3999636382850971E-2</v>
      </c>
      <c r="N18" s="40">
        <v>229884468</v>
      </c>
      <c r="P18" s="91">
        <v>-46456517547</v>
      </c>
      <c r="Q18" s="91"/>
      <c r="S18" s="40">
        <v>-22373649656</v>
      </c>
      <c r="U18" s="50">
        <f t="shared" si="1"/>
        <v>-68600282735</v>
      </c>
      <c r="W18" s="67">
        <v>0.17154229435826757</v>
      </c>
    </row>
    <row r="19" spans="1:23" ht="21.75" customHeight="1">
      <c r="A19" s="90" t="s">
        <v>23</v>
      </c>
      <c r="B19" s="90"/>
      <c r="D19" s="40">
        <v>0</v>
      </c>
      <c r="F19" s="40">
        <v>-776924984</v>
      </c>
      <c r="H19" s="40">
        <v>2231678506</v>
      </c>
      <c r="J19" s="50">
        <f t="shared" si="0"/>
        <v>1454753522</v>
      </c>
      <c r="L19" s="67">
        <v>1.2110854020154535E-2</v>
      </c>
      <c r="N19" s="40">
        <v>0</v>
      </c>
      <c r="P19" s="91">
        <v>7225110844</v>
      </c>
      <c r="Q19" s="91"/>
      <c r="S19" s="40">
        <v>14884798243</v>
      </c>
      <c r="U19" s="50">
        <f t="shared" si="1"/>
        <v>22109909087</v>
      </c>
      <c r="W19" s="67">
        <v>5.5288176398456776E-2</v>
      </c>
    </row>
    <row r="20" spans="1:23" ht="21.75" customHeight="1">
      <c r="A20" s="90" t="s">
        <v>22</v>
      </c>
      <c r="B20" s="90"/>
      <c r="D20" s="40">
        <v>0</v>
      </c>
      <c r="F20" s="40">
        <v>1278501738</v>
      </c>
      <c r="H20" s="40">
        <v>-4537856464</v>
      </c>
      <c r="J20" s="50">
        <f t="shared" si="0"/>
        <v>-3259354726</v>
      </c>
      <c r="L20" s="67">
        <v>2.7134197435877926E-2</v>
      </c>
      <c r="N20" s="40">
        <v>3637170898</v>
      </c>
      <c r="P20" s="91">
        <v>-22032838342</v>
      </c>
      <c r="Q20" s="91"/>
      <c r="S20" s="40">
        <v>-4537856464</v>
      </c>
      <c r="U20" s="50">
        <f t="shared" si="1"/>
        <v>-22933523908</v>
      </c>
      <c r="W20" s="67">
        <v>5.7347712750625918E-2</v>
      </c>
    </row>
    <row r="21" spans="1:23" ht="21.75" customHeight="1">
      <c r="A21" s="90" t="s">
        <v>59</v>
      </c>
      <c r="B21" s="90"/>
      <c r="D21" s="40">
        <v>0</v>
      </c>
      <c r="F21" s="40">
        <v>0</v>
      </c>
      <c r="H21" s="40">
        <v>0</v>
      </c>
      <c r="J21" s="50">
        <f t="shared" si="0"/>
        <v>0</v>
      </c>
      <c r="L21" s="67">
        <v>0</v>
      </c>
      <c r="N21" s="40">
        <v>0</v>
      </c>
      <c r="P21" s="91">
        <v>0</v>
      </c>
      <c r="Q21" s="91"/>
      <c r="S21" s="40">
        <v>3323882</v>
      </c>
      <c r="U21" s="50">
        <f t="shared" si="1"/>
        <v>3323882</v>
      </c>
      <c r="W21" s="67">
        <v>8.3117200355974169E-6</v>
      </c>
    </row>
    <row r="22" spans="1:23" ht="21.75" customHeight="1">
      <c r="A22" s="90" t="s">
        <v>60</v>
      </c>
      <c r="B22" s="90"/>
      <c r="D22" s="40">
        <v>0</v>
      </c>
      <c r="F22" s="40">
        <v>0</v>
      </c>
      <c r="H22" s="40">
        <v>0</v>
      </c>
      <c r="J22" s="50">
        <f t="shared" si="0"/>
        <v>0</v>
      </c>
      <c r="L22" s="67">
        <v>0</v>
      </c>
      <c r="N22" s="40">
        <v>700000000</v>
      </c>
      <c r="P22" s="91">
        <v>0</v>
      </c>
      <c r="Q22" s="91"/>
      <c r="S22" s="40">
        <v>4453756027</v>
      </c>
      <c r="U22" s="50">
        <f t="shared" si="1"/>
        <v>5153756027</v>
      </c>
      <c r="W22" s="67">
        <v>1.2887514426864987E-2</v>
      </c>
    </row>
    <row r="23" spans="1:23" ht="21.75" customHeight="1">
      <c r="A23" s="90" t="s">
        <v>61</v>
      </c>
      <c r="B23" s="90"/>
      <c r="D23" s="40">
        <v>0</v>
      </c>
      <c r="F23" s="40">
        <v>0</v>
      </c>
      <c r="H23" s="40">
        <v>0</v>
      </c>
      <c r="J23" s="50">
        <f t="shared" si="0"/>
        <v>0</v>
      </c>
      <c r="L23" s="67">
        <v>0</v>
      </c>
      <c r="N23" s="40">
        <v>0</v>
      </c>
      <c r="P23" s="91">
        <v>0</v>
      </c>
      <c r="Q23" s="91"/>
      <c r="S23" s="40">
        <v>3442727613</v>
      </c>
      <c r="U23" s="50">
        <f t="shared" si="1"/>
        <v>3442727613</v>
      </c>
      <c r="W23" s="67">
        <v>8.6089061158237789E-3</v>
      </c>
    </row>
    <row r="24" spans="1:23" ht="21.75" customHeight="1">
      <c r="A24" s="90" t="s">
        <v>62</v>
      </c>
      <c r="B24" s="90"/>
      <c r="D24" s="40">
        <v>0</v>
      </c>
      <c r="F24" s="40">
        <v>0</v>
      </c>
      <c r="H24" s="40">
        <v>0</v>
      </c>
      <c r="J24" s="50">
        <f t="shared" si="0"/>
        <v>0</v>
      </c>
      <c r="L24" s="67">
        <v>0</v>
      </c>
      <c r="N24" s="40">
        <v>0</v>
      </c>
      <c r="P24" s="91">
        <v>0</v>
      </c>
      <c r="Q24" s="91"/>
      <c r="S24" s="40">
        <v>670142830</v>
      </c>
      <c r="U24" s="50">
        <f t="shared" si="1"/>
        <v>670142830</v>
      </c>
      <c r="W24" s="67">
        <v>1.6757633354081024E-3</v>
      </c>
    </row>
    <row r="25" spans="1:23" ht="21.75" customHeight="1">
      <c r="A25" s="90" t="s">
        <v>63</v>
      </c>
      <c r="B25" s="90"/>
      <c r="D25" s="40">
        <v>0</v>
      </c>
      <c r="F25" s="40">
        <v>0</v>
      </c>
      <c r="H25" s="40">
        <v>0</v>
      </c>
      <c r="J25" s="50">
        <f t="shared" si="0"/>
        <v>0</v>
      </c>
      <c r="L25" s="67">
        <v>0</v>
      </c>
      <c r="N25" s="40">
        <v>503830800</v>
      </c>
      <c r="P25" s="91">
        <v>0</v>
      </c>
      <c r="Q25" s="91"/>
      <c r="S25" s="40">
        <v>2839805868</v>
      </c>
      <c r="U25" s="50">
        <f t="shared" si="1"/>
        <v>3343636668</v>
      </c>
      <c r="W25" s="67">
        <v>8.3611186814615528E-3</v>
      </c>
    </row>
    <row r="26" spans="1:23" ht="21.75" customHeight="1">
      <c r="A26" s="90" t="s">
        <v>64</v>
      </c>
      <c r="B26" s="90"/>
      <c r="D26" s="40">
        <v>0</v>
      </c>
      <c r="F26" s="40">
        <v>0</v>
      </c>
      <c r="H26" s="40">
        <v>0</v>
      </c>
      <c r="J26" s="50">
        <f t="shared" si="0"/>
        <v>0</v>
      </c>
      <c r="L26" s="67">
        <v>0</v>
      </c>
      <c r="N26" s="40">
        <v>0</v>
      </c>
      <c r="P26" s="91">
        <v>0</v>
      </c>
      <c r="Q26" s="91"/>
      <c r="S26" s="40">
        <v>3818846014</v>
      </c>
      <c r="U26" s="50">
        <f t="shared" si="1"/>
        <v>3818846014</v>
      </c>
      <c r="W26" s="67">
        <v>9.5494301324250182E-3</v>
      </c>
    </row>
    <row r="27" spans="1:23" ht="21.75" customHeight="1">
      <c r="A27" s="90" t="s">
        <v>65</v>
      </c>
      <c r="B27" s="90"/>
      <c r="D27" s="40">
        <v>0</v>
      </c>
      <c r="F27" s="40">
        <v>0</v>
      </c>
      <c r="H27" s="40">
        <v>0</v>
      </c>
      <c r="J27" s="50">
        <f t="shared" si="0"/>
        <v>0</v>
      </c>
      <c r="L27" s="67">
        <v>0</v>
      </c>
      <c r="N27" s="40">
        <v>0</v>
      </c>
      <c r="P27" s="91">
        <v>0</v>
      </c>
      <c r="Q27" s="91"/>
      <c r="S27" s="40">
        <v>1753995050</v>
      </c>
      <c r="U27" s="50">
        <f t="shared" si="1"/>
        <v>1753995050</v>
      </c>
      <c r="W27" s="67">
        <v>4.3860509486870151E-3</v>
      </c>
    </row>
    <row r="28" spans="1:23" ht="21.75" customHeight="1">
      <c r="A28" s="90" t="s">
        <v>66</v>
      </c>
      <c r="B28" s="90"/>
      <c r="D28" s="40">
        <v>0</v>
      </c>
      <c r="F28" s="40">
        <v>0</v>
      </c>
      <c r="H28" s="40">
        <v>0</v>
      </c>
      <c r="J28" s="50">
        <f t="shared" si="0"/>
        <v>0</v>
      </c>
      <c r="L28" s="67">
        <v>0</v>
      </c>
      <c r="N28" s="40">
        <v>0</v>
      </c>
      <c r="P28" s="91">
        <v>0</v>
      </c>
      <c r="Q28" s="91"/>
      <c r="S28" s="40">
        <v>1245167137</v>
      </c>
      <c r="U28" s="50">
        <f t="shared" si="1"/>
        <v>1245167137</v>
      </c>
      <c r="W28" s="67">
        <v>3.1136726996537105E-3</v>
      </c>
    </row>
    <row r="29" spans="1:23" ht="21.75" customHeight="1">
      <c r="A29" s="90" t="s">
        <v>67</v>
      </c>
      <c r="B29" s="90"/>
      <c r="D29" s="40">
        <v>0</v>
      </c>
      <c r="F29" s="40">
        <v>0</v>
      </c>
      <c r="H29" s="40">
        <v>0</v>
      </c>
      <c r="J29" s="50">
        <f t="shared" si="0"/>
        <v>0</v>
      </c>
      <c r="L29" s="67">
        <v>0</v>
      </c>
      <c r="N29" s="40">
        <v>0</v>
      </c>
      <c r="P29" s="91">
        <v>0</v>
      </c>
      <c r="Q29" s="91"/>
      <c r="S29" s="40">
        <v>3678311037</v>
      </c>
      <c r="U29" s="50">
        <f t="shared" si="1"/>
        <v>3678311037</v>
      </c>
      <c r="W29" s="67">
        <v>9.1980074934645741E-3</v>
      </c>
    </row>
    <row r="30" spans="1:23" ht="21.75" customHeight="1">
      <c r="A30" s="90" t="s">
        <v>68</v>
      </c>
      <c r="B30" s="90"/>
      <c r="D30" s="40">
        <v>0</v>
      </c>
      <c r="F30" s="40">
        <v>0</v>
      </c>
      <c r="H30" s="40">
        <v>0</v>
      </c>
      <c r="J30" s="50">
        <f t="shared" si="0"/>
        <v>0</v>
      </c>
      <c r="L30" s="67">
        <v>0</v>
      </c>
      <c r="N30" s="40">
        <v>143447147</v>
      </c>
      <c r="P30" s="91">
        <v>0</v>
      </c>
      <c r="Q30" s="91"/>
      <c r="S30" s="40">
        <v>1934355581</v>
      </c>
      <c r="U30" s="50">
        <f t="shared" si="1"/>
        <v>2077802728</v>
      </c>
      <c r="W30" s="67">
        <v>5.1957664454804868E-3</v>
      </c>
    </row>
    <row r="31" spans="1:23" ht="21.75" customHeight="1">
      <c r="A31" s="90" t="s">
        <v>69</v>
      </c>
      <c r="B31" s="90"/>
      <c r="D31" s="40">
        <v>0</v>
      </c>
      <c r="F31" s="40">
        <v>0</v>
      </c>
      <c r="H31" s="40">
        <v>0</v>
      </c>
      <c r="J31" s="50">
        <f t="shared" si="0"/>
        <v>0</v>
      </c>
      <c r="L31" s="67">
        <v>0</v>
      </c>
      <c r="N31" s="40">
        <v>0</v>
      </c>
      <c r="P31" s="91">
        <v>0</v>
      </c>
      <c r="Q31" s="91"/>
      <c r="S31" s="40">
        <v>-17159261916</v>
      </c>
      <c r="U31" s="50">
        <f t="shared" si="1"/>
        <v>-17159261916</v>
      </c>
      <c r="W31" s="67">
        <v>4.2908557242188783E-2</v>
      </c>
    </row>
    <row r="32" spans="1:23" ht="21.75" customHeight="1">
      <c r="A32" s="90" t="s">
        <v>70</v>
      </c>
      <c r="B32" s="90"/>
      <c r="D32" s="40">
        <v>0</v>
      </c>
      <c r="F32" s="40">
        <v>0</v>
      </c>
      <c r="H32" s="40">
        <v>0</v>
      </c>
      <c r="J32" s="50">
        <f t="shared" si="0"/>
        <v>0</v>
      </c>
      <c r="L32" s="67">
        <v>0</v>
      </c>
      <c r="N32" s="40">
        <v>0</v>
      </c>
      <c r="P32" s="91">
        <v>0</v>
      </c>
      <c r="Q32" s="91"/>
      <c r="S32" s="40">
        <v>7168141230</v>
      </c>
      <c r="U32" s="50">
        <f t="shared" si="1"/>
        <v>7168141230</v>
      </c>
      <c r="W32" s="67">
        <v>1.7924698614265763E-2</v>
      </c>
    </row>
    <row r="33" spans="1:25" ht="21.75" customHeight="1">
      <c r="A33" s="90" t="s">
        <v>71</v>
      </c>
      <c r="B33" s="90"/>
      <c r="D33" s="77">
        <v>0</v>
      </c>
      <c r="E33" s="49"/>
      <c r="F33" s="77">
        <v>0</v>
      </c>
      <c r="G33" s="49"/>
      <c r="H33" s="77">
        <v>0</v>
      </c>
      <c r="I33" s="49"/>
      <c r="J33" s="50">
        <f t="shared" si="0"/>
        <v>0</v>
      </c>
      <c r="K33" s="49"/>
      <c r="L33" s="67">
        <v>0</v>
      </c>
      <c r="M33" s="49"/>
      <c r="N33" s="77">
        <v>0</v>
      </c>
      <c r="O33" s="49"/>
      <c r="P33" s="91">
        <v>0</v>
      </c>
      <c r="Q33" s="91"/>
      <c r="R33" s="49"/>
      <c r="S33" s="77">
        <v>347087976</v>
      </c>
      <c r="T33" s="49"/>
      <c r="U33" s="50">
        <f t="shared" si="1"/>
        <v>347087976</v>
      </c>
      <c r="V33" s="49"/>
      <c r="W33" s="67">
        <v>8.6793035499881034E-4</v>
      </c>
      <c r="X33" s="49"/>
      <c r="Y33" s="49"/>
    </row>
    <row r="34" spans="1:25" ht="21.75" customHeight="1">
      <c r="A34" s="90" t="s">
        <v>72</v>
      </c>
      <c r="B34" s="90"/>
      <c r="D34" s="77">
        <v>0</v>
      </c>
      <c r="E34" s="49"/>
      <c r="F34" s="77">
        <v>0</v>
      </c>
      <c r="G34" s="49"/>
      <c r="H34" s="77">
        <v>0</v>
      </c>
      <c r="I34" s="49"/>
      <c r="J34" s="50">
        <f t="shared" si="0"/>
        <v>0</v>
      </c>
      <c r="K34" s="49"/>
      <c r="L34" s="67">
        <v>0</v>
      </c>
      <c r="M34" s="49"/>
      <c r="N34" s="77">
        <v>5440119960</v>
      </c>
      <c r="O34" s="49"/>
      <c r="P34" s="91">
        <v>0</v>
      </c>
      <c r="Q34" s="91"/>
      <c r="R34" s="49"/>
      <c r="S34" s="77">
        <v>-22857954752</v>
      </c>
      <c r="T34" s="49"/>
      <c r="U34" s="50">
        <f t="shared" si="1"/>
        <v>-17417834792</v>
      </c>
      <c r="V34" s="49"/>
      <c r="W34" s="67">
        <v>4.3555146186715465E-2</v>
      </c>
      <c r="X34" s="49"/>
      <c r="Y34" s="49"/>
    </row>
    <row r="35" spans="1:25" ht="21.75" customHeight="1">
      <c r="A35" s="90" t="s">
        <v>73</v>
      </c>
      <c r="B35" s="90"/>
      <c r="D35" s="77">
        <v>0</v>
      </c>
      <c r="E35" s="49"/>
      <c r="F35" s="77">
        <v>0</v>
      </c>
      <c r="G35" s="49"/>
      <c r="H35" s="77">
        <v>0</v>
      </c>
      <c r="I35" s="49"/>
      <c r="J35" s="50">
        <f t="shared" si="0"/>
        <v>0</v>
      </c>
      <c r="K35" s="49"/>
      <c r="L35" s="67">
        <v>0</v>
      </c>
      <c r="M35" s="49"/>
      <c r="N35" s="77">
        <v>0</v>
      </c>
      <c r="O35" s="49"/>
      <c r="P35" s="91">
        <v>0</v>
      </c>
      <c r="Q35" s="91"/>
      <c r="R35" s="49"/>
      <c r="S35" s="77">
        <v>987878567</v>
      </c>
      <c r="T35" s="49"/>
      <c r="U35" s="50">
        <f t="shared" si="1"/>
        <v>987878567</v>
      </c>
      <c r="V35" s="49"/>
      <c r="W35" s="67">
        <v>2.4702952987113156E-3</v>
      </c>
      <c r="X35" s="49"/>
      <c r="Y35" s="49"/>
    </row>
    <row r="36" spans="1:25" ht="21.75" customHeight="1">
      <c r="A36" s="90" t="s">
        <v>74</v>
      </c>
      <c r="B36" s="90"/>
      <c r="D36" s="77">
        <v>0</v>
      </c>
      <c r="E36" s="49"/>
      <c r="F36" s="77">
        <v>0</v>
      </c>
      <c r="G36" s="49"/>
      <c r="H36" s="77">
        <v>0</v>
      </c>
      <c r="I36" s="49"/>
      <c r="J36" s="50">
        <f t="shared" si="0"/>
        <v>0</v>
      </c>
      <c r="K36" s="49"/>
      <c r="L36" s="67">
        <v>0</v>
      </c>
      <c r="M36" s="49"/>
      <c r="N36" s="77">
        <v>0</v>
      </c>
      <c r="O36" s="49"/>
      <c r="P36" s="91">
        <v>0</v>
      </c>
      <c r="Q36" s="91"/>
      <c r="R36" s="49"/>
      <c r="S36" s="77">
        <v>-4402911991</v>
      </c>
      <c r="T36" s="49"/>
      <c r="U36" s="50">
        <f t="shared" si="1"/>
        <v>-4402911991</v>
      </c>
      <c r="V36" s="49"/>
      <c r="W36" s="67">
        <v>1.1009949152998457E-2</v>
      </c>
      <c r="X36" s="49"/>
      <c r="Y36" s="49"/>
    </row>
    <row r="37" spans="1:25" ht="21.75" customHeight="1">
      <c r="A37" s="90" t="s">
        <v>75</v>
      </c>
      <c r="B37" s="90"/>
      <c r="D37" s="77">
        <v>0</v>
      </c>
      <c r="E37" s="49"/>
      <c r="F37" s="77">
        <v>0</v>
      </c>
      <c r="G37" s="49"/>
      <c r="H37" s="77">
        <v>0</v>
      </c>
      <c r="I37" s="49"/>
      <c r="J37" s="50">
        <f t="shared" si="0"/>
        <v>0</v>
      </c>
      <c r="K37" s="49"/>
      <c r="L37" s="67">
        <v>0</v>
      </c>
      <c r="M37" s="49"/>
      <c r="N37" s="77">
        <v>292500000</v>
      </c>
      <c r="O37" s="49"/>
      <c r="P37" s="91">
        <v>0</v>
      </c>
      <c r="Q37" s="91"/>
      <c r="R37" s="49"/>
      <c r="S37" s="77">
        <v>511676747</v>
      </c>
      <c r="T37" s="49"/>
      <c r="U37" s="50">
        <f t="shared" si="1"/>
        <v>804176747</v>
      </c>
      <c r="V37" s="49"/>
      <c r="W37" s="67">
        <v>2.0109293832336573E-3</v>
      </c>
      <c r="X37" s="49"/>
      <c r="Y37" s="49"/>
    </row>
    <row r="38" spans="1:25" ht="21.75" customHeight="1">
      <c r="A38" s="90" t="s">
        <v>76</v>
      </c>
      <c r="B38" s="90"/>
      <c r="D38" s="77">
        <v>0</v>
      </c>
      <c r="E38" s="49"/>
      <c r="F38" s="77">
        <v>0</v>
      </c>
      <c r="G38" s="49"/>
      <c r="H38" s="77">
        <v>0</v>
      </c>
      <c r="I38" s="49"/>
      <c r="J38" s="50">
        <f t="shared" si="0"/>
        <v>0</v>
      </c>
      <c r="K38" s="49"/>
      <c r="L38" s="67">
        <v>0</v>
      </c>
      <c r="M38" s="49"/>
      <c r="N38" s="77">
        <v>0</v>
      </c>
      <c r="O38" s="49"/>
      <c r="P38" s="91">
        <v>0</v>
      </c>
      <c r="Q38" s="91"/>
      <c r="R38" s="49"/>
      <c r="S38" s="77">
        <v>1307920028</v>
      </c>
      <c r="T38" s="49"/>
      <c r="U38" s="50">
        <f t="shared" si="1"/>
        <v>1307920028</v>
      </c>
      <c r="V38" s="49"/>
      <c r="W38" s="67">
        <v>3.2705929698126275E-3</v>
      </c>
      <c r="X38" s="49"/>
      <c r="Y38" s="49"/>
    </row>
    <row r="39" spans="1:25" ht="21.75" customHeight="1">
      <c r="A39" s="90" t="s">
        <v>77</v>
      </c>
      <c r="B39" s="90"/>
      <c r="D39" s="77">
        <v>0</v>
      </c>
      <c r="E39" s="49"/>
      <c r="F39" s="77">
        <v>0</v>
      </c>
      <c r="G39" s="49"/>
      <c r="H39" s="77">
        <v>0</v>
      </c>
      <c r="I39" s="49"/>
      <c r="J39" s="50">
        <f t="shared" si="0"/>
        <v>0</v>
      </c>
      <c r="K39" s="49"/>
      <c r="L39" s="67">
        <v>0</v>
      </c>
      <c r="M39" s="49"/>
      <c r="N39" s="77">
        <v>0</v>
      </c>
      <c r="O39" s="49"/>
      <c r="P39" s="91">
        <v>0</v>
      </c>
      <c r="Q39" s="91"/>
      <c r="R39" s="49"/>
      <c r="S39" s="77">
        <v>4247073819</v>
      </c>
      <c r="T39" s="49"/>
      <c r="U39" s="50">
        <f t="shared" si="1"/>
        <v>4247073819</v>
      </c>
      <c r="V39" s="49"/>
      <c r="W39" s="67">
        <v>1.0620259249288494E-2</v>
      </c>
      <c r="X39" s="49"/>
      <c r="Y39" s="49"/>
    </row>
    <row r="40" spans="1:25" ht="21.75" customHeight="1">
      <c r="A40" s="90" t="s">
        <v>78</v>
      </c>
      <c r="B40" s="90"/>
      <c r="D40" s="77">
        <v>0</v>
      </c>
      <c r="E40" s="49"/>
      <c r="F40" s="77">
        <v>0</v>
      </c>
      <c r="G40" s="49"/>
      <c r="H40" s="77">
        <v>0</v>
      </c>
      <c r="I40" s="49"/>
      <c r="J40" s="50">
        <f t="shared" si="0"/>
        <v>0</v>
      </c>
      <c r="K40" s="49"/>
      <c r="L40" s="67">
        <v>0</v>
      </c>
      <c r="M40" s="49"/>
      <c r="N40" s="77">
        <v>0</v>
      </c>
      <c r="O40" s="49"/>
      <c r="P40" s="91">
        <v>0</v>
      </c>
      <c r="Q40" s="91"/>
      <c r="R40" s="49"/>
      <c r="S40" s="77">
        <v>11719714426</v>
      </c>
      <c r="T40" s="49"/>
      <c r="U40" s="50">
        <f t="shared" si="1"/>
        <v>11719714426</v>
      </c>
      <c r="V40" s="49"/>
      <c r="W40" s="67">
        <v>2.9306390902584474E-2</v>
      </c>
      <c r="X40" s="49"/>
      <c r="Y40" s="49"/>
    </row>
    <row r="41" spans="1:25" ht="21.75" customHeight="1">
      <c r="A41" s="90" t="s">
        <v>79</v>
      </c>
      <c r="B41" s="90"/>
      <c r="D41" s="77">
        <v>0</v>
      </c>
      <c r="E41" s="49"/>
      <c r="F41" s="77">
        <v>0</v>
      </c>
      <c r="G41" s="49"/>
      <c r="H41" s="77">
        <v>0</v>
      </c>
      <c r="I41" s="49"/>
      <c r="J41" s="50">
        <f t="shared" si="0"/>
        <v>0</v>
      </c>
      <c r="K41" s="49"/>
      <c r="L41" s="67">
        <v>0</v>
      </c>
      <c r="M41" s="49"/>
      <c r="N41" s="77">
        <v>435872848</v>
      </c>
      <c r="O41" s="49"/>
      <c r="P41" s="91">
        <v>0</v>
      </c>
      <c r="Q41" s="91"/>
      <c r="R41" s="49"/>
      <c r="S41" s="77">
        <v>-27227811035</v>
      </c>
      <c r="T41" s="49"/>
      <c r="U41" s="50">
        <f t="shared" si="1"/>
        <v>-26791938187</v>
      </c>
      <c r="V41" s="49"/>
      <c r="W41" s="67">
        <v>6.6996087533003706E-2</v>
      </c>
      <c r="X41" s="49"/>
      <c r="Y41" s="49"/>
    </row>
    <row r="42" spans="1:25" ht="21.75" customHeight="1">
      <c r="A42" s="90" t="s">
        <v>21</v>
      </c>
      <c r="B42" s="90"/>
      <c r="D42" s="77">
        <v>0</v>
      </c>
      <c r="E42" s="49"/>
      <c r="F42" s="77">
        <v>973838178</v>
      </c>
      <c r="G42" s="49"/>
      <c r="H42" s="77">
        <v>0</v>
      </c>
      <c r="I42" s="49"/>
      <c r="J42" s="50">
        <f t="shared" si="0"/>
        <v>973838178</v>
      </c>
      <c r="K42" s="49"/>
      <c r="L42" s="67">
        <v>8.1072235500051042E-3</v>
      </c>
      <c r="M42" s="49"/>
      <c r="N42" s="77">
        <v>0</v>
      </c>
      <c r="O42" s="49"/>
      <c r="P42" s="91">
        <v>711089069</v>
      </c>
      <c r="Q42" s="91"/>
      <c r="R42" s="49"/>
      <c r="S42" s="77">
        <v>0</v>
      </c>
      <c r="T42" s="49"/>
      <c r="U42" s="50">
        <f t="shared" si="1"/>
        <v>711089069</v>
      </c>
      <c r="V42" s="49"/>
      <c r="W42" s="67">
        <v>1.7781537557294796E-3</v>
      </c>
      <c r="X42" s="49"/>
      <c r="Y42" s="49"/>
    </row>
    <row r="43" spans="1:25" ht="21.75" customHeight="1">
      <c r="A43" s="93" t="s">
        <v>27</v>
      </c>
      <c r="B43" s="93"/>
      <c r="D43" s="79">
        <v>0</v>
      </c>
      <c r="E43" s="49"/>
      <c r="F43" s="79">
        <v>7913761280</v>
      </c>
      <c r="G43" s="49"/>
      <c r="H43" s="79">
        <v>0</v>
      </c>
      <c r="I43" s="49"/>
      <c r="J43" s="50">
        <f t="shared" si="0"/>
        <v>7913761280</v>
      </c>
      <c r="K43" s="49"/>
      <c r="L43" s="65">
        <v>6.5882231019222304E-2</v>
      </c>
      <c r="M43" s="49"/>
      <c r="N43" s="79">
        <v>0</v>
      </c>
      <c r="O43" s="49"/>
      <c r="P43" s="91">
        <v>13551750088</v>
      </c>
      <c r="Q43" s="94"/>
      <c r="R43" s="49"/>
      <c r="S43" s="79">
        <v>0</v>
      </c>
      <c r="T43" s="49"/>
      <c r="U43" s="50">
        <f t="shared" si="1"/>
        <v>13551750088</v>
      </c>
      <c r="V43" s="49"/>
      <c r="W43" s="65">
        <v>3.3887590691799127E-2</v>
      </c>
      <c r="X43" s="49"/>
      <c r="Y43" s="49"/>
    </row>
    <row r="44" spans="1:25" ht="21.75" customHeight="1" thickBot="1">
      <c r="A44" s="92" t="s">
        <v>32</v>
      </c>
      <c r="B44" s="92"/>
      <c r="D44" s="82">
        <f>SUM(D9:D43)</f>
        <v>0</v>
      </c>
      <c r="E44" s="49"/>
      <c r="F44" s="82">
        <f>SUM(F9:F43)</f>
        <v>129236978375</v>
      </c>
      <c r="G44" s="49"/>
      <c r="H44" s="82">
        <f>SUM(H9:H43)</f>
        <v>-21438682352</v>
      </c>
      <c r="I44" s="49"/>
      <c r="J44" s="52">
        <f>SUM(J9:J43)</f>
        <v>107798296023</v>
      </c>
      <c r="K44" s="49"/>
      <c r="L44" s="32">
        <f>SUM(L9:L43)</f>
        <v>1</v>
      </c>
      <c r="M44" s="49"/>
      <c r="N44" s="82">
        <f>SUM(N9:N43)</f>
        <v>17836533784</v>
      </c>
      <c r="O44" s="49"/>
      <c r="P44" s="49"/>
      <c r="Q44" s="82">
        <f>SUM(P9:Q43)</f>
        <v>76294479120</v>
      </c>
      <c r="R44" s="49"/>
      <c r="S44" s="82">
        <f>SUM(S9:S43)</f>
        <v>-20211378500</v>
      </c>
      <c r="T44" s="49"/>
      <c r="U44" s="52">
        <f>SUM(U9:U43)</f>
        <v>73919634404</v>
      </c>
      <c r="V44" s="49"/>
      <c r="W44" s="32">
        <f>SUM(W9:W43)</f>
        <v>0.99999999999999956</v>
      </c>
      <c r="X44" s="49"/>
      <c r="Y44" s="49"/>
    </row>
    <row r="45" spans="1:25" ht="13.5" thickTop="1">
      <c r="D45" s="49"/>
      <c r="E45" s="49"/>
      <c r="F45" s="49"/>
      <c r="G45" s="49"/>
      <c r="H45" s="49"/>
      <c r="I45" s="49"/>
      <c r="J45" s="49"/>
      <c r="K45" s="49"/>
      <c r="L45" s="108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>
      <c r="D46" s="49"/>
      <c r="E46" s="49"/>
      <c r="F46" s="102"/>
      <c r="G46" s="49"/>
      <c r="H46" s="102"/>
      <c r="I46" s="49"/>
      <c r="J46" s="49"/>
      <c r="K46" s="49"/>
      <c r="L46" s="108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>
      <c r="D47" s="49"/>
      <c r="E47" s="49"/>
      <c r="F47" s="102"/>
      <c r="G47" s="49"/>
      <c r="H47" s="49"/>
      <c r="I47" s="49"/>
      <c r="J47" s="49"/>
      <c r="K47" s="49"/>
      <c r="L47" s="108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>
      <c r="D48" s="49"/>
      <c r="E48" s="49"/>
      <c r="F48" s="102"/>
      <c r="G48" s="49"/>
      <c r="H48" s="49"/>
      <c r="I48" s="49"/>
      <c r="J48" s="49"/>
      <c r="K48" s="49"/>
      <c r="L48" s="108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4:25">
      <c r="D49" s="49"/>
      <c r="E49" s="49"/>
      <c r="F49" s="102"/>
      <c r="G49" s="49"/>
      <c r="H49" s="102"/>
      <c r="I49" s="49"/>
      <c r="J49" s="49"/>
      <c r="K49" s="49"/>
      <c r="L49" s="108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4:25">
      <c r="D50" s="49"/>
      <c r="E50" s="49"/>
      <c r="F50" s="49"/>
      <c r="G50" s="49"/>
      <c r="H50" s="49"/>
      <c r="I50" s="49"/>
      <c r="J50" s="49"/>
      <c r="K50" s="49"/>
      <c r="L50" s="108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4:25">
      <c r="D51" s="49"/>
      <c r="E51" s="49"/>
      <c r="F51" s="49"/>
      <c r="G51" s="49"/>
      <c r="H51" s="49"/>
      <c r="I51" s="49"/>
      <c r="J51" s="49"/>
      <c r="K51" s="49"/>
      <c r="L51" s="108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4:25">
      <c r="D52" s="49"/>
      <c r="E52" s="49"/>
      <c r="F52" s="49"/>
      <c r="G52" s="49"/>
      <c r="H52" s="49"/>
      <c r="I52" s="49"/>
      <c r="J52" s="49"/>
      <c r="K52" s="49"/>
      <c r="L52" s="108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</sheetData>
  <mergeCells count="81">
    <mergeCell ref="A43:B43"/>
    <mergeCell ref="P43:Q43"/>
    <mergeCell ref="A44:B44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9"/>
  <sheetViews>
    <sheetView rightToLeft="1" view="pageBreakPreview" zoomScale="115" zoomScaleNormal="100" zoomScaleSheetLayoutView="115" workbookViewId="0">
      <selection activeCell="A12" sqref="A12:XFD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5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5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</row>
    <row r="3" spans="1:15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</row>
    <row r="4" spans="1:15" ht="14.45" customHeight="1"/>
    <row r="5" spans="1:15" ht="14.45" customHeight="1">
      <c r="A5" s="28" t="s">
        <v>136</v>
      </c>
      <c r="B5" s="95" t="s">
        <v>80</v>
      </c>
      <c r="C5" s="95"/>
      <c r="D5" s="95"/>
      <c r="E5" s="95"/>
      <c r="F5" s="95"/>
      <c r="G5" s="95"/>
      <c r="H5" s="95"/>
      <c r="I5" s="95"/>
      <c r="J5" s="95"/>
      <c r="M5" s="29"/>
      <c r="O5" s="29"/>
    </row>
    <row r="6" spans="1:15" ht="14.45" customHeight="1">
      <c r="D6" s="86" t="s">
        <v>53</v>
      </c>
      <c r="E6" s="86"/>
      <c r="F6" s="86"/>
      <c r="H6" s="86" t="s">
        <v>54</v>
      </c>
      <c r="I6" s="86"/>
      <c r="J6" s="86"/>
    </row>
    <row r="7" spans="1:15" ht="36.4" customHeight="1">
      <c r="A7" s="86" t="s">
        <v>81</v>
      </c>
      <c r="B7" s="86"/>
      <c r="D7" s="9" t="s">
        <v>82</v>
      </c>
      <c r="E7" s="3"/>
      <c r="F7" s="9" t="s">
        <v>83</v>
      </c>
      <c r="H7" s="9" t="s">
        <v>82</v>
      </c>
      <c r="I7" s="3"/>
      <c r="J7" s="9" t="s">
        <v>83</v>
      </c>
    </row>
    <row r="8" spans="1:15" ht="21.75" customHeight="1">
      <c r="A8" s="88" t="s">
        <v>140</v>
      </c>
      <c r="B8" s="88"/>
      <c r="D8" s="27">
        <v>288884</v>
      </c>
      <c r="E8" s="12"/>
      <c r="F8" s="33">
        <v>1.0178109944466894E-4</v>
      </c>
      <c r="G8" s="12"/>
      <c r="H8" s="27">
        <v>6946067179</v>
      </c>
      <c r="I8" s="12"/>
      <c r="J8" s="53">
        <v>2.7409892108028964</v>
      </c>
    </row>
    <row r="9" spans="1:15" ht="21.75" customHeight="1" thickBot="1">
      <c r="A9" s="92" t="s">
        <v>32</v>
      </c>
      <c r="B9" s="92"/>
      <c r="D9" s="18">
        <v>288884</v>
      </c>
      <c r="E9" s="12"/>
      <c r="F9" s="56">
        <v>1.0178109944466894E-4</v>
      </c>
      <c r="G9" s="12"/>
      <c r="H9" s="18">
        <v>6946067179</v>
      </c>
      <c r="I9" s="12"/>
      <c r="J9" s="54">
        <v>2.7409892108028964</v>
      </c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A8" sqref="A8: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4" t="s">
        <v>0</v>
      </c>
      <c r="B1" s="84"/>
      <c r="C1" s="84"/>
      <c r="D1" s="84"/>
      <c r="E1" s="84"/>
      <c r="F1" s="84"/>
    </row>
    <row r="2" spans="1:6" ht="21.75" customHeight="1">
      <c r="A2" s="84" t="s">
        <v>130</v>
      </c>
      <c r="B2" s="84"/>
      <c r="C2" s="84"/>
      <c r="D2" s="84"/>
      <c r="E2" s="84"/>
      <c r="F2" s="84"/>
    </row>
    <row r="3" spans="1:6" ht="21.75" customHeight="1">
      <c r="A3" s="84" t="s">
        <v>1</v>
      </c>
      <c r="B3" s="84"/>
      <c r="C3" s="84"/>
      <c r="D3" s="84"/>
      <c r="E3" s="84"/>
      <c r="F3" s="84"/>
    </row>
    <row r="4" spans="1:6" ht="14.45" customHeight="1"/>
    <row r="5" spans="1:6" ht="29.1" customHeight="1">
      <c r="A5" s="28" t="s">
        <v>137</v>
      </c>
      <c r="B5" s="95" t="s">
        <v>50</v>
      </c>
      <c r="C5" s="95"/>
      <c r="D5" s="95"/>
      <c r="E5" s="95"/>
      <c r="F5" s="95"/>
    </row>
    <row r="6" spans="1:6" ht="14.45" customHeight="1">
      <c r="D6" s="2" t="s">
        <v>53</v>
      </c>
      <c r="F6" s="2" t="s">
        <v>8</v>
      </c>
    </row>
    <row r="7" spans="1:6" ht="14.45" customHeight="1">
      <c r="A7" s="86" t="s">
        <v>50</v>
      </c>
      <c r="B7" s="86"/>
      <c r="D7" s="4" t="s">
        <v>38</v>
      </c>
      <c r="F7" s="4" t="s">
        <v>38</v>
      </c>
    </row>
    <row r="8" spans="1:6" ht="21.75" customHeight="1">
      <c r="A8" s="88" t="s">
        <v>50</v>
      </c>
      <c r="B8" s="88"/>
      <c r="C8" s="12"/>
      <c r="D8" s="80">
        <v>0</v>
      </c>
      <c r="E8" s="12"/>
      <c r="F8" s="80">
        <v>1664769695</v>
      </c>
    </row>
    <row r="9" spans="1:6" ht="21.75" customHeight="1">
      <c r="A9" s="93" t="s">
        <v>84</v>
      </c>
      <c r="B9" s="93"/>
      <c r="C9" s="12"/>
      <c r="D9" s="79">
        <v>227478122</v>
      </c>
      <c r="E9" s="12"/>
      <c r="F9" s="79">
        <v>359319326</v>
      </c>
    </row>
    <row r="10" spans="1:6" ht="21.75" customHeight="1">
      <c r="A10" s="92" t="s">
        <v>32</v>
      </c>
      <c r="B10" s="92"/>
      <c r="C10" s="12"/>
      <c r="D10" s="82">
        <f>SUM(D8:D9)</f>
        <v>227478122</v>
      </c>
      <c r="E10" s="12"/>
      <c r="F10" s="82">
        <f>SUM(F8:F9)</f>
        <v>2024089021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B22"/>
  <sheetViews>
    <sheetView rightToLeft="1" view="pageBreakPreview" zoomScaleNormal="100" zoomScaleSheetLayoutView="100" workbookViewId="0">
      <selection activeCell="O29" sqref="O29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  <col min="27" max="27" width="13.42578125" bestFit="1" customWidth="1"/>
  </cols>
  <sheetData>
    <row r="1" spans="1:28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8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8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8" ht="7.35" customHeight="1"/>
    <row r="5" spans="1:28" ht="14.45" customHeight="1">
      <c r="A5" s="85" t="s">
        <v>108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6" spans="1:28" ht="7.35" customHeight="1"/>
    <row r="7" spans="1:28" ht="14.45" customHeight="1">
      <c r="E7" s="86" t="s">
        <v>53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Y7" s="2" t="s">
        <v>54</v>
      </c>
    </row>
    <row r="8" spans="1:28" ht="40.5" customHeight="1">
      <c r="A8" s="2" t="s">
        <v>109</v>
      </c>
      <c r="C8" s="2" t="s">
        <v>110</v>
      </c>
      <c r="E8" s="9" t="s">
        <v>35</v>
      </c>
      <c r="F8" s="3"/>
      <c r="G8" s="9" t="s">
        <v>12</v>
      </c>
      <c r="H8" s="3"/>
      <c r="I8" s="9" t="s">
        <v>34</v>
      </c>
      <c r="J8" s="3"/>
      <c r="K8" s="9" t="s">
        <v>111</v>
      </c>
      <c r="L8" s="3"/>
      <c r="M8" s="9" t="s">
        <v>112</v>
      </c>
      <c r="N8" s="3"/>
      <c r="O8" s="9" t="s">
        <v>113</v>
      </c>
      <c r="P8" s="3"/>
      <c r="Q8" s="9" t="s">
        <v>114</v>
      </c>
      <c r="R8" s="3"/>
      <c r="S8" s="9" t="s">
        <v>115</v>
      </c>
      <c r="T8" s="3"/>
      <c r="U8" s="9" t="s">
        <v>116</v>
      </c>
      <c r="V8" s="3"/>
      <c r="W8" s="9" t="s">
        <v>117</v>
      </c>
      <c r="Y8" s="9" t="s">
        <v>117</v>
      </c>
    </row>
    <row r="9" spans="1:28" ht="21.75" customHeight="1">
      <c r="A9" s="26" t="s">
        <v>118</v>
      </c>
      <c r="B9" s="12"/>
      <c r="C9" s="26" t="s">
        <v>119</v>
      </c>
      <c r="D9" s="12"/>
      <c r="E9" s="13"/>
      <c r="F9" s="12"/>
      <c r="G9" s="27">
        <v>0</v>
      </c>
      <c r="H9" s="12"/>
      <c r="I9" s="27">
        <v>0</v>
      </c>
      <c r="J9" s="12"/>
      <c r="K9" s="27">
        <v>0</v>
      </c>
      <c r="L9" s="12"/>
      <c r="M9" s="27">
        <v>0</v>
      </c>
      <c r="N9" s="12"/>
      <c r="O9" s="27">
        <v>0</v>
      </c>
      <c r="P9" s="12"/>
      <c r="Q9" s="27">
        <v>0</v>
      </c>
      <c r="R9" s="12"/>
      <c r="S9" s="27">
        <v>0</v>
      </c>
      <c r="T9" s="12"/>
      <c r="U9" s="27">
        <v>0</v>
      </c>
      <c r="V9" s="12"/>
      <c r="W9" s="27">
        <v>0</v>
      </c>
      <c r="X9" s="12"/>
      <c r="Y9" s="27">
        <v>1311447488</v>
      </c>
      <c r="AA9" s="29"/>
      <c r="AB9" s="29"/>
    </row>
    <row r="10" spans="1:28" ht="21.75" customHeight="1">
      <c r="A10" s="22" t="s">
        <v>120</v>
      </c>
      <c r="B10" s="12"/>
      <c r="C10" s="22" t="s">
        <v>121</v>
      </c>
      <c r="D10" s="12"/>
      <c r="E10" s="12"/>
      <c r="F10" s="12"/>
      <c r="G10" s="23">
        <v>0</v>
      </c>
      <c r="H10" s="12"/>
      <c r="I10" s="23">
        <v>0</v>
      </c>
      <c r="J10" s="12"/>
      <c r="K10" s="23">
        <v>0</v>
      </c>
      <c r="L10" s="12"/>
      <c r="M10" s="23">
        <v>0</v>
      </c>
      <c r="N10" s="12"/>
      <c r="O10" s="23">
        <v>0</v>
      </c>
      <c r="P10" s="12"/>
      <c r="Q10" s="23">
        <v>0</v>
      </c>
      <c r="R10" s="12"/>
      <c r="S10" s="23">
        <v>0</v>
      </c>
      <c r="T10" s="12"/>
      <c r="U10" s="23">
        <v>0</v>
      </c>
      <c r="V10" s="12"/>
      <c r="W10" s="23">
        <v>0</v>
      </c>
      <c r="X10" s="12"/>
      <c r="Y10" s="23">
        <v>881828675.37600005</v>
      </c>
      <c r="AA10" s="29"/>
      <c r="AB10" s="29"/>
    </row>
    <row r="11" spans="1:28" ht="21.75" customHeight="1">
      <c r="A11" s="22" t="s">
        <v>120</v>
      </c>
      <c r="B11" s="12"/>
      <c r="C11" s="22" t="s">
        <v>121</v>
      </c>
      <c r="D11" s="12"/>
      <c r="E11" s="12"/>
      <c r="F11" s="12"/>
      <c r="G11" s="23">
        <v>0</v>
      </c>
      <c r="H11" s="12"/>
      <c r="I11" s="23">
        <v>0</v>
      </c>
      <c r="J11" s="12"/>
      <c r="K11" s="23">
        <v>0</v>
      </c>
      <c r="L11" s="12"/>
      <c r="M11" s="23">
        <v>0</v>
      </c>
      <c r="N11" s="12"/>
      <c r="O11" s="23">
        <v>0</v>
      </c>
      <c r="P11" s="12"/>
      <c r="Q11" s="23">
        <v>0</v>
      </c>
      <c r="R11" s="12"/>
      <c r="S11" s="23">
        <v>0</v>
      </c>
      <c r="T11" s="12"/>
      <c r="U11" s="23">
        <v>0</v>
      </c>
      <c r="V11" s="12"/>
      <c r="W11" s="23">
        <v>0</v>
      </c>
      <c r="X11" s="12"/>
      <c r="Y11" s="23">
        <v>784147.89889999898</v>
      </c>
    </row>
    <row r="12" spans="1:28" ht="21.75" customHeight="1">
      <c r="A12" s="22" t="s">
        <v>122</v>
      </c>
      <c r="B12" s="12"/>
      <c r="C12" s="22" t="s">
        <v>123</v>
      </c>
      <c r="D12" s="12"/>
      <c r="E12" s="12"/>
      <c r="F12" s="12"/>
      <c r="G12" s="23">
        <v>0</v>
      </c>
      <c r="H12" s="12"/>
      <c r="I12" s="23">
        <v>0</v>
      </c>
      <c r="J12" s="12"/>
      <c r="K12" s="23">
        <v>0</v>
      </c>
      <c r="L12" s="12"/>
      <c r="M12" s="23">
        <v>0</v>
      </c>
      <c r="N12" s="12"/>
      <c r="O12" s="23">
        <v>0</v>
      </c>
      <c r="P12" s="12"/>
      <c r="Q12" s="23">
        <v>0</v>
      </c>
      <c r="R12" s="12"/>
      <c r="S12" s="23">
        <v>0</v>
      </c>
      <c r="T12" s="12"/>
      <c r="U12" s="23">
        <v>0</v>
      </c>
      <c r="V12" s="12"/>
      <c r="W12" s="23">
        <v>0</v>
      </c>
      <c r="X12" s="12"/>
      <c r="Y12" s="23">
        <v>-1673974482.4000001</v>
      </c>
      <c r="AA12" s="29"/>
      <c r="AB12" s="29"/>
    </row>
    <row r="13" spans="1:28" ht="21.75" customHeight="1">
      <c r="A13" s="24" t="s">
        <v>124</v>
      </c>
      <c r="B13" s="16"/>
      <c r="C13" s="24" t="s">
        <v>125</v>
      </c>
      <c r="D13" s="12"/>
      <c r="E13" s="16"/>
      <c r="F13" s="12"/>
      <c r="G13" s="25">
        <v>0</v>
      </c>
      <c r="H13" s="12"/>
      <c r="I13" s="25">
        <v>0</v>
      </c>
      <c r="J13" s="12"/>
      <c r="K13" s="25">
        <v>0</v>
      </c>
      <c r="L13" s="12"/>
      <c r="M13" s="25">
        <v>0</v>
      </c>
      <c r="N13" s="12"/>
      <c r="O13" s="25">
        <v>0</v>
      </c>
      <c r="P13" s="12"/>
      <c r="Q13" s="25">
        <v>0</v>
      </c>
      <c r="R13" s="12"/>
      <c r="S13" s="25">
        <v>0</v>
      </c>
      <c r="T13" s="12"/>
      <c r="U13" s="25">
        <v>0</v>
      </c>
      <c r="V13" s="12"/>
      <c r="W13" s="25">
        <v>0</v>
      </c>
      <c r="X13" s="12"/>
      <c r="Y13" s="25">
        <v>55901048</v>
      </c>
      <c r="AA13" s="29"/>
      <c r="AB13" s="29"/>
    </row>
    <row r="14" spans="1:28" ht="21.75" customHeight="1">
      <c r="A14" s="92" t="s">
        <v>32</v>
      </c>
      <c r="B14" s="92"/>
      <c r="C14" s="92"/>
      <c r="D14" s="12"/>
      <c r="E14" s="18"/>
      <c r="F14" s="12"/>
      <c r="G14" s="18"/>
      <c r="H14" s="12"/>
      <c r="I14" s="18"/>
      <c r="J14" s="12"/>
      <c r="K14" s="18">
        <v>0</v>
      </c>
      <c r="L14" s="12"/>
      <c r="M14" s="18">
        <v>0</v>
      </c>
      <c r="N14" s="12"/>
      <c r="O14" s="18">
        <v>0</v>
      </c>
      <c r="P14" s="12"/>
      <c r="Q14" s="18">
        <v>0</v>
      </c>
      <c r="R14" s="12"/>
      <c r="S14" s="18">
        <v>0</v>
      </c>
      <c r="T14" s="12"/>
      <c r="U14" s="18">
        <v>0</v>
      </c>
      <c r="V14" s="12"/>
      <c r="W14" s="18">
        <v>0</v>
      </c>
      <c r="X14" s="12"/>
      <c r="Y14" s="18">
        <f>SUM(Y9:Y13)</f>
        <v>575986876.87489986</v>
      </c>
    </row>
    <row r="16" spans="1:28">
      <c r="Y16" s="29"/>
    </row>
    <row r="18" spans="25:25">
      <c r="Y18" s="29"/>
    </row>
    <row r="20" spans="25:25">
      <c r="Y20" s="29"/>
    </row>
    <row r="22" spans="25:25">
      <c r="Y22" s="29"/>
    </row>
  </sheetData>
  <mergeCells count="6">
    <mergeCell ref="A14:C14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20"/>
  <sheetViews>
    <sheetView rightToLeft="1" view="pageBreakPreview" zoomScaleNormal="100" zoomScaleSheetLayoutView="100" workbookViewId="0">
      <selection activeCell="A21" sqref="A21:XFD23"/>
    </sheetView>
  </sheetViews>
  <sheetFormatPr defaultRowHeight="12.75"/>
  <cols>
    <col min="1" max="1" width="24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2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0" ht="21.75" customHeight="1">
      <c r="A2" s="84" t="s">
        <v>131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ht="21.7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0" ht="14.45" customHeight="1"/>
    <row r="5" spans="1:20" ht="14.45" customHeight="1">
      <c r="A5" s="85" t="s">
        <v>56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0" ht="14.45" customHeight="1">
      <c r="A6" s="86" t="s">
        <v>33</v>
      </c>
      <c r="C6" s="86" t="s">
        <v>85</v>
      </c>
      <c r="D6" s="86"/>
      <c r="E6" s="86"/>
      <c r="F6" s="86"/>
      <c r="G6" s="86"/>
      <c r="I6" s="86" t="s">
        <v>53</v>
      </c>
      <c r="J6" s="86"/>
      <c r="K6" s="86"/>
      <c r="L6" s="86"/>
      <c r="M6" s="86"/>
      <c r="O6" s="86" t="s">
        <v>54</v>
      </c>
      <c r="P6" s="86"/>
      <c r="Q6" s="86"/>
      <c r="R6" s="86"/>
      <c r="S6" s="86"/>
    </row>
    <row r="7" spans="1:20" ht="29.1" customHeight="1">
      <c r="A7" s="86"/>
      <c r="C7" s="9" t="s">
        <v>86</v>
      </c>
      <c r="D7" s="3"/>
      <c r="E7" s="9" t="s">
        <v>87</v>
      </c>
      <c r="F7" s="3"/>
      <c r="G7" s="9" t="s">
        <v>88</v>
      </c>
      <c r="I7" s="9" t="s">
        <v>89</v>
      </c>
      <c r="J7" s="3"/>
      <c r="K7" s="9" t="s">
        <v>90</v>
      </c>
      <c r="L7" s="3"/>
      <c r="M7" s="9" t="s">
        <v>91</v>
      </c>
      <c r="O7" s="9" t="s">
        <v>89</v>
      </c>
      <c r="P7" s="3"/>
      <c r="Q7" s="9" t="s">
        <v>90</v>
      </c>
      <c r="R7" s="3"/>
      <c r="S7" s="9" t="s">
        <v>91</v>
      </c>
    </row>
    <row r="8" spans="1:20" ht="21.75" customHeight="1">
      <c r="A8" s="5" t="s">
        <v>22</v>
      </c>
      <c r="C8" s="26" t="s">
        <v>92</v>
      </c>
      <c r="D8" s="12"/>
      <c r="E8" s="27">
        <v>35838502</v>
      </c>
      <c r="F8" s="12"/>
      <c r="G8" s="27">
        <v>114</v>
      </c>
      <c r="H8" s="12"/>
      <c r="I8" s="27">
        <v>0</v>
      </c>
      <c r="J8" s="12"/>
      <c r="K8" s="27">
        <v>0</v>
      </c>
      <c r="L8" s="12"/>
      <c r="M8" s="27">
        <v>0</v>
      </c>
      <c r="N8" s="12"/>
      <c r="O8" s="27">
        <v>4085589228</v>
      </c>
      <c r="P8" s="12"/>
      <c r="Q8" s="27">
        <v>448418330</v>
      </c>
      <c r="R8" s="12"/>
      <c r="S8" s="27">
        <f t="shared" ref="S8:S18" si="0">O8-Q8</f>
        <v>3637170898</v>
      </c>
    </row>
    <row r="9" spans="1:20" ht="21.75" customHeight="1">
      <c r="A9" s="6" t="s">
        <v>25</v>
      </c>
      <c r="C9" s="22" t="s">
        <v>93</v>
      </c>
      <c r="D9" s="12"/>
      <c r="E9" s="23">
        <v>8000000</v>
      </c>
      <c r="F9" s="12"/>
      <c r="G9" s="23">
        <v>55</v>
      </c>
      <c r="H9" s="12"/>
      <c r="I9" s="23">
        <v>0</v>
      </c>
      <c r="J9" s="12"/>
      <c r="K9" s="23">
        <v>0</v>
      </c>
      <c r="L9" s="12"/>
      <c r="M9" s="23">
        <v>0</v>
      </c>
      <c r="N9" s="12"/>
      <c r="O9" s="23">
        <v>440000000</v>
      </c>
      <c r="P9" s="12"/>
      <c r="Q9" s="23">
        <v>0</v>
      </c>
      <c r="R9" s="12"/>
      <c r="S9" s="23">
        <f t="shared" si="0"/>
        <v>440000000</v>
      </c>
    </row>
    <row r="10" spans="1:20" ht="21.75" customHeight="1">
      <c r="A10" s="6" t="s">
        <v>68</v>
      </c>
      <c r="C10" s="22" t="s">
        <v>94</v>
      </c>
      <c r="D10" s="12"/>
      <c r="E10" s="23">
        <v>4008660</v>
      </c>
      <c r="F10" s="12"/>
      <c r="G10" s="23">
        <v>40</v>
      </c>
      <c r="H10" s="12"/>
      <c r="I10" s="23">
        <v>0</v>
      </c>
      <c r="J10" s="12"/>
      <c r="K10" s="23">
        <v>0</v>
      </c>
      <c r="L10" s="12"/>
      <c r="M10" s="23">
        <v>0</v>
      </c>
      <c r="N10" s="12"/>
      <c r="O10" s="23">
        <v>160346400</v>
      </c>
      <c r="P10" s="12"/>
      <c r="Q10" s="23">
        <v>16899253</v>
      </c>
      <c r="R10" s="12"/>
      <c r="S10" s="23">
        <f t="shared" si="0"/>
        <v>143447147</v>
      </c>
    </row>
    <row r="11" spans="1:20" ht="21.75" customHeight="1">
      <c r="A11" s="6" t="s">
        <v>28</v>
      </c>
      <c r="C11" s="22" t="s">
        <v>95</v>
      </c>
      <c r="D11" s="12"/>
      <c r="E11" s="23">
        <v>54000000</v>
      </c>
      <c r="F11" s="12"/>
      <c r="G11" s="23">
        <v>115</v>
      </c>
      <c r="H11" s="12"/>
      <c r="I11" s="23">
        <v>0</v>
      </c>
      <c r="J11" s="12"/>
      <c r="K11" s="23">
        <v>0</v>
      </c>
      <c r="L11" s="12"/>
      <c r="M11" s="23">
        <v>0</v>
      </c>
      <c r="N11" s="12"/>
      <c r="O11" s="23">
        <v>6210000000</v>
      </c>
      <c r="P11" s="12"/>
      <c r="Q11" s="23">
        <v>225445545</v>
      </c>
      <c r="R11" s="12"/>
      <c r="S11" s="23">
        <f t="shared" si="0"/>
        <v>5984554455</v>
      </c>
    </row>
    <row r="12" spans="1:20" ht="21.75" customHeight="1">
      <c r="A12" s="6" t="s">
        <v>29</v>
      </c>
      <c r="C12" s="22" t="s">
        <v>96</v>
      </c>
      <c r="D12" s="12"/>
      <c r="E12" s="23">
        <v>36844497</v>
      </c>
      <c r="F12" s="12"/>
      <c r="G12" s="23">
        <v>7</v>
      </c>
      <c r="H12" s="12"/>
      <c r="I12" s="23">
        <v>0</v>
      </c>
      <c r="J12" s="12"/>
      <c r="K12" s="23">
        <v>0</v>
      </c>
      <c r="L12" s="12"/>
      <c r="M12" s="23">
        <v>0</v>
      </c>
      <c r="N12" s="12"/>
      <c r="O12" s="23">
        <v>257911479</v>
      </c>
      <c r="P12" s="12"/>
      <c r="Q12" s="23">
        <v>28027011</v>
      </c>
      <c r="R12" s="12"/>
      <c r="S12" s="23">
        <f t="shared" si="0"/>
        <v>229884468</v>
      </c>
    </row>
    <row r="13" spans="1:20" ht="21.75" customHeight="1">
      <c r="A13" s="6" t="s">
        <v>26</v>
      </c>
      <c r="C13" s="22" t="s">
        <v>92</v>
      </c>
      <c r="D13" s="12"/>
      <c r="E13" s="23">
        <v>1041186</v>
      </c>
      <c r="F13" s="12"/>
      <c r="G13" s="23">
        <v>28</v>
      </c>
      <c r="H13" s="12"/>
      <c r="I13" s="23">
        <v>0</v>
      </c>
      <c r="J13" s="12"/>
      <c r="K13" s="23">
        <v>0</v>
      </c>
      <c r="L13" s="12"/>
      <c r="M13" s="23">
        <v>0</v>
      </c>
      <c r="N13" s="12"/>
      <c r="O13" s="23">
        <v>29153208</v>
      </c>
      <c r="P13" s="12"/>
      <c r="Q13" s="23">
        <v>0</v>
      </c>
      <c r="R13" s="12"/>
      <c r="S13" s="23">
        <f t="shared" si="0"/>
        <v>29153208</v>
      </c>
    </row>
    <row r="14" spans="1:20" ht="21.75" customHeight="1">
      <c r="A14" s="6" t="s">
        <v>72</v>
      </c>
      <c r="B14" s="57"/>
      <c r="C14" s="76" t="s">
        <v>97</v>
      </c>
      <c r="D14" s="49"/>
      <c r="E14" s="77">
        <v>45334333</v>
      </c>
      <c r="F14" s="49"/>
      <c r="G14" s="77">
        <v>120</v>
      </c>
      <c r="H14" s="49"/>
      <c r="I14" s="77">
        <v>0</v>
      </c>
      <c r="J14" s="49"/>
      <c r="K14" s="77">
        <v>0</v>
      </c>
      <c r="L14" s="49"/>
      <c r="M14" s="77">
        <v>0</v>
      </c>
      <c r="N14" s="49"/>
      <c r="O14" s="77">
        <v>5440119960</v>
      </c>
      <c r="P14" s="49"/>
      <c r="Q14" s="77">
        <v>0</v>
      </c>
      <c r="R14" s="49"/>
      <c r="S14" s="77">
        <f t="shared" si="0"/>
        <v>5440119960</v>
      </c>
      <c r="T14" s="57"/>
    </row>
    <row r="15" spans="1:20" ht="21.75" customHeight="1">
      <c r="A15" s="6" t="s">
        <v>60</v>
      </c>
      <c r="B15" s="57"/>
      <c r="C15" s="76" t="s">
        <v>98</v>
      </c>
      <c r="D15" s="49"/>
      <c r="E15" s="77">
        <v>1750000</v>
      </c>
      <c r="F15" s="49"/>
      <c r="G15" s="77">
        <v>400</v>
      </c>
      <c r="H15" s="49"/>
      <c r="I15" s="77">
        <v>0</v>
      </c>
      <c r="J15" s="49"/>
      <c r="K15" s="77">
        <v>0</v>
      </c>
      <c r="L15" s="49"/>
      <c r="M15" s="77">
        <v>0</v>
      </c>
      <c r="N15" s="49"/>
      <c r="O15" s="77">
        <v>700000000</v>
      </c>
      <c r="P15" s="49"/>
      <c r="Q15" s="77">
        <v>0</v>
      </c>
      <c r="R15" s="49"/>
      <c r="S15" s="77">
        <f t="shared" si="0"/>
        <v>700000000</v>
      </c>
      <c r="T15" s="57"/>
    </row>
    <row r="16" spans="1:20" ht="21.75" customHeight="1">
      <c r="A16" s="6" t="s">
        <v>79</v>
      </c>
      <c r="B16" s="57"/>
      <c r="C16" s="76" t="s">
        <v>92</v>
      </c>
      <c r="D16" s="49"/>
      <c r="E16" s="77">
        <v>64400000</v>
      </c>
      <c r="F16" s="49"/>
      <c r="G16" s="77">
        <v>7</v>
      </c>
      <c r="H16" s="49"/>
      <c r="I16" s="77">
        <v>0</v>
      </c>
      <c r="J16" s="49"/>
      <c r="K16" s="77">
        <v>0</v>
      </c>
      <c r="L16" s="49"/>
      <c r="M16" s="77">
        <v>0</v>
      </c>
      <c r="N16" s="49"/>
      <c r="O16" s="77">
        <v>450800000</v>
      </c>
      <c r="P16" s="49"/>
      <c r="Q16" s="77">
        <v>14927152</v>
      </c>
      <c r="R16" s="49"/>
      <c r="S16" s="77">
        <f t="shared" si="0"/>
        <v>435872848</v>
      </c>
      <c r="T16" s="57"/>
    </row>
    <row r="17" spans="1:20" ht="21.75" customHeight="1">
      <c r="A17" s="6" t="s">
        <v>63</v>
      </c>
      <c r="B17" s="57"/>
      <c r="C17" s="76" t="s">
        <v>99</v>
      </c>
      <c r="D17" s="49"/>
      <c r="E17" s="77">
        <v>114507</v>
      </c>
      <c r="F17" s="49"/>
      <c r="G17" s="77">
        <v>4400</v>
      </c>
      <c r="H17" s="49"/>
      <c r="I17" s="77">
        <v>0</v>
      </c>
      <c r="J17" s="49"/>
      <c r="K17" s="77">
        <v>0</v>
      </c>
      <c r="L17" s="49"/>
      <c r="M17" s="77">
        <v>0</v>
      </c>
      <c r="N17" s="49"/>
      <c r="O17" s="77">
        <v>503830800</v>
      </c>
      <c r="P17" s="49"/>
      <c r="Q17" s="77">
        <v>0</v>
      </c>
      <c r="R17" s="49"/>
      <c r="S17" s="77">
        <f t="shared" si="0"/>
        <v>503830800</v>
      </c>
      <c r="T17" s="57"/>
    </row>
    <row r="18" spans="1:20" ht="21.75" customHeight="1">
      <c r="A18" s="81" t="s">
        <v>75</v>
      </c>
      <c r="B18" s="57"/>
      <c r="C18" s="78" t="s">
        <v>100</v>
      </c>
      <c r="D18" s="49"/>
      <c r="E18" s="79">
        <v>900000</v>
      </c>
      <c r="F18" s="49"/>
      <c r="G18" s="79">
        <v>325</v>
      </c>
      <c r="H18" s="49"/>
      <c r="I18" s="79">
        <v>0</v>
      </c>
      <c r="J18" s="49"/>
      <c r="K18" s="79">
        <v>0</v>
      </c>
      <c r="L18" s="49"/>
      <c r="M18" s="79">
        <v>0</v>
      </c>
      <c r="N18" s="49"/>
      <c r="O18" s="79">
        <v>292500000</v>
      </c>
      <c r="P18" s="49"/>
      <c r="Q18" s="79">
        <v>0</v>
      </c>
      <c r="R18" s="49"/>
      <c r="S18" s="79">
        <f t="shared" si="0"/>
        <v>292500000</v>
      </c>
      <c r="T18" s="57"/>
    </row>
    <row r="19" spans="1:20" ht="21.75" customHeight="1">
      <c r="A19" s="75" t="s">
        <v>32</v>
      </c>
      <c r="B19" s="57"/>
      <c r="C19" s="82"/>
      <c r="D19" s="49"/>
      <c r="E19" s="82"/>
      <c r="F19" s="49"/>
      <c r="G19" s="82"/>
      <c r="H19" s="49"/>
      <c r="I19" s="82">
        <f>SUM(I8:I18)</f>
        <v>0</v>
      </c>
      <c r="J19" s="49"/>
      <c r="K19" s="82">
        <f>SUM(K8:K18)</f>
        <v>0</v>
      </c>
      <c r="L19" s="49"/>
      <c r="M19" s="82">
        <f>SUM(M8:M18)</f>
        <v>0</v>
      </c>
      <c r="N19" s="49"/>
      <c r="O19" s="82">
        <f>SUM(O8:O18)</f>
        <v>18570251075</v>
      </c>
      <c r="P19" s="49"/>
      <c r="Q19" s="82">
        <f>SUM(Q8:Q18)</f>
        <v>733717291</v>
      </c>
      <c r="R19" s="49"/>
      <c r="S19" s="82">
        <f>SUM(S8:S18)</f>
        <v>17836533784</v>
      </c>
      <c r="T19" s="57"/>
    </row>
    <row r="20" spans="1:20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اعمال اختیار</vt:lpstr>
      <vt:lpstr>درآمد سود سهام</vt:lpstr>
      <vt:lpstr>درآمد ناشی از فروش</vt:lpstr>
      <vt:lpstr>درآمد ناشی از تغییر قیمت اوراق</vt:lpstr>
      <vt:lpstr>سود سپرده بانکی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Faeze Ghanei Arani</dc:creator>
  <dc:description/>
  <cp:lastModifiedBy>Faeze Ghanei Arani</cp:lastModifiedBy>
  <dcterms:created xsi:type="dcterms:W3CDTF">2025-09-27T11:57:06Z</dcterms:created>
  <dcterms:modified xsi:type="dcterms:W3CDTF">2025-09-30T11:20:01Z</dcterms:modified>
</cp:coreProperties>
</file>