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.ghanei\Desktop\"/>
    </mc:Choice>
  </mc:AlternateContent>
  <xr:revisionPtr revIDLastSave="0" documentId="13_ncr:1_{335F30A5-35BC-4552-9DCD-E27E89E687FB}" xr6:coauthVersionLast="47" xr6:coauthVersionMax="47" xr10:uidLastSave="{00000000-0000-0000-0000-000000000000}"/>
  <bookViews>
    <workbookView xWindow="-120" yWindow="-120" windowWidth="29040" windowHeight="15840" tabRatio="908" activeTab="11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اعمال اختیار" sheetId="20" r:id="rId11"/>
    <sheet name="درآمد ناشی از تغییر قیمت اوراق" sheetId="21" r:id="rId12"/>
  </sheets>
  <definedNames>
    <definedName name="_xlnm.Print_Area" localSheetId="3">درآمد!$A$1:$K$11</definedName>
    <definedName name="_xlnm.Print_Area" localSheetId="10">'درآمد اعمال اختیار'!$A$1:$Z$14</definedName>
    <definedName name="_xlnm.Print_Area" localSheetId="5">'درآمد سپرده بانکی'!$A$1:$K$9</definedName>
    <definedName name="_xlnm.Print_Area" localSheetId="4">'درآمد سرمایه گذاری در سهام'!$A$1:$X$41</definedName>
    <definedName name="_xlnm.Print_Area" localSheetId="7">'درآمد سود سهام'!$A$1:$T$19</definedName>
    <definedName name="_xlnm.Print_Area" localSheetId="11">'درآمد ناشی از تغییر قیمت اوراق'!$A$1:$S$20</definedName>
    <definedName name="_xlnm.Print_Area" localSheetId="9">'درآمد ناشی از فروش'!$A$1:$S$35</definedName>
    <definedName name="_xlnm.Print_Area" localSheetId="6">'سایر درآمدها'!$A$1:$G$10</definedName>
    <definedName name="_xlnm.Print_Area" localSheetId="2">سپرده!$A$1:$M$10</definedName>
    <definedName name="_xlnm.Print_Area" localSheetId="1">سهام!$A$1:$AC$25</definedName>
    <definedName name="_xlnm.Print_Area" localSheetId="8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7" l="1"/>
  <c r="X25" i="2" l="1"/>
  <c r="L9" i="7" l="1"/>
  <c r="R25" i="2"/>
  <c r="H41" i="9" l="1"/>
  <c r="M35" i="19"/>
  <c r="O15" i="19"/>
  <c r="G15" i="19"/>
  <c r="C15" i="19"/>
  <c r="U40" i="9"/>
  <c r="O19" i="21"/>
  <c r="Q19" i="21" s="1"/>
  <c r="F40" i="9"/>
  <c r="J40" i="9" s="1"/>
  <c r="S9" i="15"/>
  <c r="S10" i="15"/>
  <c r="S11" i="15"/>
  <c r="S12" i="15"/>
  <c r="S13" i="15"/>
  <c r="S14" i="15"/>
  <c r="S15" i="15"/>
  <c r="S16" i="15"/>
  <c r="S17" i="15"/>
  <c r="S18" i="15"/>
  <c r="S8" i="15"/>
  <c r="AB22" i="2" l="1"/>
  <c r="Q11" i="21"/>
  <c r="Q10" i="21"/>
  <c r="Q25" i="19"/>
  <c r="P41" i="9" l="1"/>
  <c r="J10" i="8"/>
  <c r="J9" i="8"/>
  <c r="F10" i="8"/>
  <c r="F9" i="8"/>
  <c r="L10" i="7"/>
  <c r="Z25" i="2" l="1"/>
  <c r="AB12" i="2" s="1"/>
  <c r="AB24" i="2"/>
  <c r="AB23" i="2"/>
  <c r="AB20" i="2"/>
  <c r="AB21" i="2"/>
  <c r="AB19" i="2"/>
  <c r="AB18" i="2"/>
  <c r="AB17" i="2"/>
  <c r="AB16" i="2"/>
  <c r="AB15" i="2"/>
  <c r="AB14" i="2"/>
  <c r="AB13" i="2"/>
  <c r="AB10" i="2"/>
  <c r="AB9" i="2"/>
  <c r="AB11" i="2" l="1"/>
  <c r="AB25" i="2" s="1"/>
  <c r="E20" i="21" l="1"/>
  <c r="M20" i="21"/>
  <c r="I9" i="21"/>
  <c r="I10" i="21"/>
  <c r="I11" i="21"/>
  <c r="I12" i="21"/>
  <c r="I13" i="21"/>
  <c r="I14" i="21"/>
  <c r="I15" i="21"/>
  <c r="I16" i="21"/>
  <c r="I17" i="21"/>
  <c r="I18" i="21"/>
  <c r="I19" i="21"/>
  <c r="I8" i="21"/>
  <c r="G20" i="21"/>
  <c r="Q9" i="21"/>
  <c r="Q12" i="21"/>
  <c r="Q13" i="21"/>
  <c r="Q14" i="21"/>
  <c r="Q15" i="21"/>
  <c r="Q16" i="21"/>
  <c r="Q17" i="21"/>
  <c r="Q18" i="21"/>
  <c r="Q8" i="21"/>
  <c r="Y14" i="20"/>
  <c r="O35" i="19"/>
  <c r="E35" i="19"/>
  <c r="Q9" i="19"/>
  <c r="Q10" i="19"/>
  <c r="Q11" i="19"/>
  <c r="Q12" i="19"/>
  <c r="Q13" i="19"/>
  <c r="Q14" i="19"/>
  <c r="Q16" i="19"/>
  <c r="Q17" i="19"/>
  <c r="Q18" i="19"/>
  <c r="Q19" i="19"/>
  <c r="Q20" i="19"/>
  <c r="Q21" i="19"/>
  <c r="Q22" i="19"/>
  <c r="Q23" i="19"/>
  <c r="Q24" i="19"/>
  <c r="Q26" i="19"/>
  <c r="Q27" i="19"/>
  <c r="Q28" i="19"/>
  <c r="Q29" i="19"/>
  <c r="Q30" i="19"/>
  <c r="Q31" i="19"/>
  <c r="Q32" i="19"/>
  <c r="Q33" i="19"/>
  <c r="Q34" i="19"/>
  <c r="Q8" i="19"/>
  <c r="I9" i="19"/>
  <c r="I10" i="19"/>
  <c r="I11" i="19"/>
  <c r="I12" i="19"/>
  <c r="I13" i="19"/>
  <c r="I14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8" i="19"/>
  <c r="M11" i="18"/>
  <c r="I11" i="18"/>
  <c r="G11" i="18"/>
  <c r="C11" i="18"/>
  <c r="Q35" i="19" l="1"/>
  <c r="I20" i="21"/>
  <c r="S19" i="15"/>
  <c r="Q19" i="15"/>
  <c r="O19" i="15"/>
  <c r="F10" i="14"/>
  <c r="D10" i="14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9" i="9"/>
  <c r="S41" i="9"/>
  <c r="N41" i="9"/>
  <c r="F41" i="9"/>
  <c r="D41" i="9"/>
  <c r="J10" i="7"/>
  <c r="H10" i="7"/>
  <c r="F10" i="7"/>
  <c r="D10" i="7"/>
  <c r="N25" i="2"/>
  <c r="J25" i="2"/>
  <c r="H25" i="2"/>
  <c r="J41" i="9" l="1"/>
  <c r="U41" i="9"/>
  <c r="F8" i="8" l="1"/>
  <c r="J8" i="8" s="1"/>
  <c r="J11" i="8" l="1"/>
  <c r="F11" i="8"/>
  <c r="H9" i="8" l="1"/>
  <c r="H11" i="8" s="1"/>
  <c r="Q20" i="21" l="1"/>
  <c r="O20" i="21"/>
  <c r="I35" i="19"/>
  <c r="G35" i="19"/>
</calcChain>
</file>

<file path=xl/sharedStrings.xml><?xml version="1.0" encoding="utf-8"?>
<sst xmlns="http://schemas.openxmlformats.org/spreadsheetml/2006/main" count="327" uniqueCount="140">
  <si>
    <t>صندوق سرمایه گذاری بخشی صنایع معیار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</si>
  <si>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</si>
  <si>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</si>
  <si>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</si>
  <si>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</si>
  <si>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</si>
  <si>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</si>
  <si>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</si>
  <si>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</si>
  <si>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</si>
  <si>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</si>
  <si>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</si>
  <si>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</si>
  <si>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</si>
  <si>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</si>
  <si>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</si>
  <si>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</si>
  <si>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</si>
  <si>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</si>
  <si>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</si>
  <si>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</si>
  <si>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بهمن  دیزل</t>
  </si>
  <si>
    <t>رادیاتور ایران‌</t>
  </si>
  <si>
    <t>زامیاد</t>
  </si>
  <si>
    <t>سایپا</t>
  </si>
  <si>
    <t>سایپا دیزل</t>
  </si>
  <si>
    <t>سرمایه گذاری پایا تدبیرپارسا</t>
  </si>
  <si>
    <t>سرمایه‌گذاری‌ رنا(هلدینگ‌</t>
  </si>
  <si>
    <t>سرمایه‌گذاری‌ سایپا</t>
  </si>
  <si>
    <t>گروه‌بهمن‌</t>
  </si>
  <si>
    <t>گسترش‌سرمایه‌گذاری‌ایران‌خودرو</t>
  </si>
  <si>
    <t>بانک‌اقتصادنوین‌</t>
  </si>
  <si>
    <t>شمش طلا CD1GOB0001</t>
  </si>
  <si>
    <t>بانک ملت</t>
  </si>
  <si>
    <t>پالایش نفت بندرعباس</t>
  </si>
  <si>
    <t>جمع</t>
  </si>
  <si>
    <t>نام سهام</t>
  </si>
  <si>
    <t>قیمت اعمال</t>
  </si>
  <si>
    <t>تاریخ اعمال</t>
  </si>
  <si>
    <t>-2-1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</si>
  <si>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</si>
  <si>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</si>
  <si>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</si>
  <si>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</si>
  <si>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</si>
  <si>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</si>
  <si>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</si>
  <si>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</si>
  <si>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</si>
  <si>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</si>
  <si>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</si>
  <si>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</si>
  <si>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</si>
  <si>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</si>
  <si>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</si>
  <si>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</si>
  <si>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</si>
  <si>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</si>
  <si>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</si>
  <si>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</si>
  <si>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</si>
  <si>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</si>
  <si>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</si>
  <si>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</si>
  <si>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</si>
  <si>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</si>
  <si>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سیرجان ایرانیان</t>
  </si>
  <si>
    <t>ایمن خودرو شرق</t>
  </si>
  <si>
    <t>تولیدی برنا باطری</t>
  </si>
  <si>
    <t>اخشان خراسان</t>
  </si>
  <si>
    <t>توسعه نیشکر و  صنایع جانبی</t>
  </si>
  <si>
    <t>ملی‌ صنایع‌ مس‌ ایران‌</t>
  </si>
  <si>
    <t>کانی کربن طبس</t>
  </si>
  <si>
    <t>بیمه اتکایی ایران معین</t>
  </si>
  <si>
    <t>نساجی بابکان</t>
  </si>
  <si>
    <t>فولاد مبارکه اصفهان</t>
  </si>
  <si>
    <t>دارویی و نهاده های زاگرس دارو</t>
  </si>
  <si>
    <t>صنایع ارتباطی آوا</t>
  </si>
  <si>
    <t>بانک تجارت</t>
  </si>
  <si>
    <t>تولید انرژی برق شمس پاسارگاد</t>
  </si>
  <si>
    <t>مدیریت نیروگاهی ایرانیان مپنا</t>
  </si>
  <si>
    <t>موتورسازان‌تراکتورسازی‌ایران‌</t>
  </si>
  <si>
    <t>-2-2</t>
  </si>
  <si>
    <t>-3-2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</si>
  <si>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</si>
  <si>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</si>
  <si>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</si>
  <si>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</si>
  <si>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</si>
  <si>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</si>
  <si>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</si>
  <si>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</si>
  <si>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</si>
  <si>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</si>
  <si>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</si>
  <si>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</si>
  <si>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</si>
  <si>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1403/10/15</t>
  </si>
  <si>
    <t>1404/04/22</t>
  </si>
  <si>
    <t>1404/04/28</t>
  </si>
  <si>
    <t>1404/04/18</t>
  </si>
  <si>
    <t>1404/02/31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</si>
  <si>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</si>
  <si>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</si>
  <si>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</si>
  <si>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</si>
  <si>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</si>
  <si>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</si>
  <si>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</si>
  <si>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</si>
  <si>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</si>
  <si>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</si>
  <si>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</si>
  <si>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</si>
  <si>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</si>
  <si>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</si>
  <si>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</si>
  <si>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</si>
  <si>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</si>
  <si>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</si>
  <si>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</si>
  <si>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</si>
  <si>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ضستا20411</t>
  </si>
  <si>
    <t>وتجارت1</t>
  </si>
  <si>
    <t>ضجار20541</t>
  </si>
  <si>
    <t>خودرو1</t>
  </si>
  <si>
    <t>طخود30991</t>
  </si>
  <si>
    <t>خساپا1</t>
  </si>
  <si>
    <t>ضسپا70121</t>
  </si>
  <si>
    <t>درآمد ناشی از تغییر قیمت اوراق بهادار</t>
  </si>
  <si>
    <t>سود و زیان ناشی از تغییر قیمت</t>
  </si>
  <si>
    <t>صورت وضعیت پورتفوی</t>
  </si>
  <si>
    <t xml:space="preserve">سپرده بانکی </t>
  </si>
  <si>
    <t>سپرده بانکی</t>
  </si>
  <si>
    <t xml:space="preserve"> موسسه اعتباری ملل</t>
  </si>
  <si>
    <t xml:space="preserve"> بانک خاورمیانه </t>
  </si>
  <si>
    <t xml:space="preserve"> بانک گردشگری </t>
  </si>
  <si>
    <t xml:space="preserve">گواهی سپرده کالایی شمش طلا </t>
  </si>
  <si>
    <t>.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</si>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</sst>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18">
    <font>
      <sz val="10"/>
      <color rgb="FF000000"/>
      <name val="Arial"/>
      <charset val="1"/>
    </font>
    <font>
      <sz val="10"/>
      <color rgb="FF000000"/>
      <name val="Arial"/>
      <family val="2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b/>
      <sz val="15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sz val="10"/>
      <color theme="0" tint="-0.34998626667073579"/>
      <name val="B Nazanin"/>
      <charset val="178"/>
    </font>
    <font>
      <sz val="10"/>
      <color theme="0" tint="-0.34998626667073579"/>
      <name val="IRANSans"/>
    </font>
    <font>
      <sz val="10"/>
      <color theme="1"/>
      <name val="IRANSans"/>
    </font>
    <font>
      <b/>
      <sz val="10"/>
      <color theme="1"/>
      <name val="IRANSans"/>
    </font>
    <font>
      <sz val="10"/>
      <color theme="1"/>
      <name val="Arial"/>
      <family val="2"/>
    </font>
    <font>
      <sz val="10"/>
      <color theme="0" tint="-0.249977111117893"/>
      <name val="IRANSans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12">
    <xf numFmtId="0" fontId="0" fillId="0" borderId="0" xfId="0" applyAlignment="1">
      <alignment horizontal="left"/>
    </xf>
    <xf numFmtId="0" fontId="3" fillId="0" borderId="0" xfId="2" applyFont="1"/>
    <xf numFmtId="0" fontId="4" fillId="0" borderId="0" xfId="2" applyFont="1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10" fontId="9" fillId="0" borderId="0" xfId="1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 applyFill="1" applyAlignment="1">
      <alignment horizontal="right" vertical="center"/>
    </xf>
    <xf numFmtId="3" fontId="0" fillId="0" borderId="0" xfId="0" applyNumberFormat="1" applyAlignment="1">
      <alignment horizontal="left"/>
    </xf>
    <xf numFmtId="10" fontId="0" fillId="0" borderId="0" xfId="1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0" fontId="9" fillId="0" borderId="5" xfId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0" fontId="10" fillId="0" borderId="0" xfId="1" applyNumberFormat="1" applyFont="1" applyAlignment="1">
      <alignment horizontal="right" vertical="center"/>
    </xf>
    <xf numFmtId="9" fontId="9" fillId="0" borderId="2" xfId="1" applyFont="1" applyFill="1" applyBorder="1" applyAlignment="1">
      <alignment horizontal="center" vertical="center"/>
    </xf>
    <xf numFmtId="9" fontId="9" fillId="0" borderId="0" xfId="1" applyFont="1" applyFill="1" applyAlignment="1">
      <alignment horizontal="center" vertical="center"/>
    </xf>
    <xf numFmtId="9" fontId="9" fillId="0" borderId="4" xfId="1" applyFont="1" applyFill="1" applyBorder="1" applyAlignment="1">
      <alignment horizontal="center" vertical="center"/>
    </xf>
    <xf numFmtId="9" fontId="9" fillId="0" borderId="5" xfId="1" applyFont="1" applyFill="1" applyBorder="1" applyAlignment="1">
      <alignment horizontal="center" vertical="center"/>
    </xf>
    <xf numFmtId="10" fontId="9" fillId="0" borderId="2" xfId="1" applyNumberFormat="1" applyFont="1" applyBorder="1" applyAlignment="1">
      <alignment horizontal="center" vertical="center"/>
    </xf>
    <xf numFmtId="10" fontId="8" fillId="0" borderId="1" xfId="1" applyNumberFormat="1" applyFont="1" applyFill="1" applyBorder="1" applyAlignment="1">
      <alignment horizontal="center" vertical="center"/>
    </xf>
    <xf numFmtId="10" fontId="9" fillId="0" borderId="0" xfId="1" applyNumberFormat="1" applyFont="1" applyFill="1" applyAlignment="1">
      <alignment horizontal="center" vertical="center"/>
    </xf>
    <xf numFmtId="10" fontId="9" fillId="0" borderId="4" xfId="1" applyNumberFormat="1" applyFont="1" applyFill="1" applyBorder="1" applyAlignment="1">
      <alignment horizontal="center" vertical="center"/>
    </xf>
    <xf numFmtId="9" fontId="9" fillId="0" borderId="5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9" fontId="0" fillId="0" borderId="0" xfId="1" applyFont="1" applyAlignment="1">
      <alignment horizontal="left"/>
    </xf>
    <xf numFmtId="9" fontId="10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3" fontId="9" fillId="0" borderId="0" xfId="1" applyNumberFormat="1" applyFont="1" applyAlignment="1">
      <alignment horizontal="center" vertical="center"/>
    </xf>
    <xf numFmtId="3" fontId="11" fillId="0" borderId="0" xfId="0" applyNumberFormat="1" applyFont="1" applyAlignment="1">
      <alignment horizontal="left"/>
    </xf>
    <xf numFmtId="164" fontId="9" fillId="0" borderId="2" xfId="1" applyNumberFormat="1" applyFont="1" applyFill="1" applyBorder="1" applyAlignment="1">
      <alignment horizontal="center" vertical="center"/>
    </xf>
    <xf numFmtId="164" fontId="9" fillId="0" borderId="5" xfId="1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10" fontId="10" fillId="0" borderId="0" xfId="1" applyNumberFormat="1" applyFont="1" applyAlignment="1">
      <alignment horizontal="left"/>
    </xf>
    <xf numFmtId="10" fontId="10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165" fontId="9" fillId="0" borderId="2" xfId="1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3" fontId="16" fillId="4" borderId="0" xfId="0" applyNumberFormat="1" applyFont="1" applyFill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9" fontId="9" fillId="0" borderId="0" xfId="1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left"/>
    </xf>
    <xf numFmtId="0" fontId="4" fillId="0" borderId="0" xfId="2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9" fontId="10" fillId="2" borderId="0" xfId="1" applyFont="1" applyFill="1" applyAlignment="1">
      <alignment horizontal="center"/>
    </xf>
    <xf numFmtId="3" fontId="9" fillId="0" borderId="8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15" fillId="0" borderId="0" xfId="0" applyNumberFormat="1" applyFont="1" applyFill="1" applyAlignment="1">
      <alignment horizontal="left"/>
    </xf>
    <xf numFmtId="3" fontId="13" fillId="0" borderId="0" xfId="0" applyNumberFormat="1" applyFont="1" applyFill="1" applyAlignment="1">
      <alignment horizontal="left"/>
    </xf>
    <xf numFmtId="3" fontId="14" fillId="0" borderId="0" xfId="0" applyNumberFormat="1" applyFont="1" applyFill="1" applyAlignment="1">
      <alignment horizontal="left"/>
    </xf>
  </cellXfs>
  <cellStyles count="3">
    <cellStyle name="Normal" xfId="0" builtinId="0"/>
    <cellStyle name="Normal 2" xfId="2" xr:uid="{548D5245-26A6-4B86-B42A-428A8312DF5C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68283B35-7296-4049-934C-BE6A52AC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6CC3-64A1-4C41-AAC4-2C93623E1337}">
  <dimension ref="A21:Y25"/>
  <sheetViews>
    <sheetView showGridLines="0" rightToLeft="1" view="pageBreakPreview" zoomScaleNormal="100" zoomScaleSheetLayoutView="100" workbookViewId="0">
      <selection activeCell="J20" sqref="J20"/>
    </sheetView>
  </sheetViews>
  <sheetFormatPr defaultRowHeight="18"/>
  <cols>
    <col min="1" max="16384" width="9.140625" style="1"/>
  </cols>
  <sheetData>
    <row r="21" spans="1:25" ht="21.75" customHeight="1"/>
    <row r="23" spans="1:25" ht="26.25">
      <c r="A23" s="86" t="s">
        <v>0</v>
      </c>
      <c r="B23" s="86"/>
      <c r="C23" s="86"/>
      <c r="D23" s="86"/>
      <c r="E23" s="86"/>
      <c r="F23" s="8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6.25">
      <c r="A24" s="86" t="s">
        <v>131</v>
      </c>
      <c r="B24" s="86"/>
      <c r="C24" s="86"/>
      <c r="D24" s="86"/>
      <c r="E24" s="86"/>
      <c r="F24" s="8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6.25">
      <c r="A25" s="86" t="s">
        <v>2</v>
      </c>
      <c r="B25" s="86"/>
      <c r="C25" s="86"/>
      <c r="D25" s="86"/>
      <c r="E25" s="86"/>
      <c r="F25" s="8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6"/>
  <sheetViews>
    <sheetView rightToLeft="1" view="pageBreakPreview" topLeftCell="A10" zoomScale="85" zoomScaleNormal="70" zoomScaleSheetLayoutView="85" workbookViewId="0">
      <selection activeCell="I15" sqref="I15"/>
    </sheetView>
  </sheetViews>
  <sheetFormatPr defaultRowHeight="12.75"/>
  <cols>
    <col min="1" max="1" width="31.140625" bestFit="1" customWidth="1"/>
    <col min="2" max="2" width="1.28515625" customWidth="1"/>
    <col min="3" max="3" width="14.140625" bestFit="1" customWidth="1"/>
    <col min="4" max="4" width="1.28515625" customWidth="1"/>
    <col min="5" max="5" width="18.7109375" bestFit="1" customWidth="1"/>
    <col min="6" max="6" width="1.28515625" customWidth="1"/>
    <col min="7" max="7" width="18.7109375" bestFit="1" customWidth="1"/>
    <col min="8" max="8" width="1.28515625" customWidth="1"/>
    <col min="9" max="9" width="25.28515625" bestFit="1" customWidth="1"/>
    <col min="10" max="10" width="1.28515625" customWidth="1"/>
    <col min="11" max="11" width="14.140625" bestFit="1" customWidth="1"/>
    <col min="12" max="12" width="1.28515625" customWidth="1"/>
    <col min="13" max="13" width="18.7109375" bestFit="1" customWidth="1"/>
    <col min="14" max="14" width="1.28515625" customWidth="1"/>
    <col min="15" max="15" width="18.7109375" bestFit="1" customWidth="1"/>
    <col min="16" max="16" width="1.28515625" customWidth="1"/>
    <col min="17" max="17" width="20.85546875" customWidth="1"/>
    <col min="18" max="18" width="1.28515625" customWidth="1"/>
    <col min="19" max="19" width="0.28515625" customWidth="1"/>
  </cols>
  <sheetData>
    <row r="1" spans="1:18" ht="29.1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18" ht="21.75" customHeigh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18" ht="21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18" ht="14.45" customHeight="1"/>
    <row r="5" spans="1:18" ht="14.45" customHeight="1">
      <c r="A5" s="101" t="s">
        <v>107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14.45" customHeight="1">
      <c r="A6" s="99" t="s">
        <v>48</v>
      </c>
      <c r="B6" s="24"/>
      <c r="C6" s="99" t="s">
        <v>60</v>
      </c>
      <c r="D6" s="99"/>
      <c r="E6" s="99"/>
      <c r="F6" s="99"/>
      <c r="G6" s="99"/>
      <c r="H6" s="99"/>
      <c r="I6" s="99"/>
      <c r="J6" s="24"/>
      <c r="K6" s="99" t="s">
        <v>61</v>
      </c>
      <c r="L6" s="99"/>
      <c r="M6" s="99"/>
      <c r="N6" s="99"/>
      <c r="O6" s="99"/>
      <c r="P6" s="99"/>
      <c r="Q6" s="99"/>
      <c r="R6" s="99"/>
    </row>
    <row r="7" spans="1:18" ht="39.75" customHeight="1">
      <c r="A7" s="99"/>
      <c r="B7" s="24"/>
      <c r="C7" s="22" t="s">
        <v>13</v>
      </c>
      <c r="D7" s="36"/>
      <c r="E7" s="22" t="s">
        <v>108</v>
      </c>
      <c r="F7" s="36"/>
      <c r="G7" s="22" t="s">
        <v>109</v>
      </c>
      <c r="H7" s="36"/>
      <c r="I7" s="41" t="s">
        <v>110</v>
      </c>
      <c r="J7" s="24"/>
      <c r="K7" s="22" t="s">
        <v>13</v>
      </c>
      <c r="L7" s="36"/>
      <c r="M7" s="22" t="s">
        <v>108</v>
      </c>
      <c r="N7" s="36"/>
      <c r="O7" s="22" t="s">
        <v>109</v>
      </c>
      <c r="P7" s="36"/>
      <c r="Q7" s="104" t="s">
        <v>110</v>
      </c>
      <c r="R7" s="104"/>
    </row>
    <row r="8" spans="1:18" ht="21.75" customHeight="1">
      <c r="A8" s="33" t="s">
        <v>22</v>
      </c>
      <c r="B8" s="24"/>
      <c r="C8" s="25">
        <v>4008660</v>
      </c>
      <c r="D8" s="24"/>
      <c r="E8" s="25">
        <v>8049353501</v>
      </c>
      <c r="F8" s="24"/>
      <c r="G8" s="25">
        <v>9221205419</v>
      </c>
      <c r="H8" s="24"/>
      <c r="I8" s="38">
        <f>E8-G8</f>
        <v>-1171851918</v>
      </c>
      <c r="J8" s="24"/>
      <c r="K8" s="25">
        <v>7208660</v>
      </c>
      <c r="L8" s="24"/>
      <c r="M8" s="25">
        <v>21694081481</v>
      </c>
      <c r="N8" s="24"/>
      <c r="O8" s="25">
        <v>19759725900</v>
      </c>
      <c r="P8" s="24"/>
      <c r="Q8" s="105">
        <f>M8-O8</f>
        <v>1934355581</v>
      </c>
      <c r="R8" s="105"/>
    </row>
    <row r="9" spans="1:18" ht="21.75" customHeight="1">
      <c r="A9" s="31" t="s">
        <v>20</v>
      </c>
      <c r="B9" s="24"/>
      <c r="C9" s="26">
        <v>5</v>
      </c>
      <c r="D9" s="24"/>
      <c r="E9" s="26">
        <v>5</v>
      </c>
      <c r="F9" s="24"/>
      <c r="G9" s="26">
        <v>1607</v>
      </c>
      <c r="H9" s="24"/>
      <c r="I9" s="38">
        <f t="shared" ref="I9:I34" si="0">E9-G9</f>
        <v>-1602</v>
      </c>
      <c r="J9" s="24"/>
      <c r="K9" s="26">
        <v>4200005</v>
      </c>
      <c r="L9" s="24"/>
      <c r="M9" s="26">
        <v>13661030501</v>
      </c>
      <c r="N9" s="24"/>
      <c r="O9" s="26">
        <v>10688027249</v>
      </c>
      <c r="P9" s="24"/>
      <c r="Q9" s="105">
        <f t="shared" ref="Q9:Q34" si="1">M9-O9</f>
        <v>2973003252</v>
      </c>
      <c r="R9" s="105"/>
    </row>
    <row r="10" spans="1:18" ht="21.75" customHeight="1">
      <c r="A10" s="31" t="s">
        <v>25</v>
      </c>
      <c r="B10" s="24"/>
      <c r="C10" s="26">
        <v>934395</v>
      </c>
      <c r="D10" s="24"/>
      <c r="E10" s="26">
        <v>727951607</v>
      </c>
      <c r="F10" s="24"/>
      <c r="G10" s="26">
        <v>720016657</v>
      </c>
      <c r="H10" s="24"/>
      <c r="I10" s="38">
        <f t="shared" si="0"/>
        <v>7934950</v>
      </c>
      <c r="J10" s="24"/>
      <c r="K10" s="26">
        <v>934395</v>
      </c>
      <c r="L10" s="24"/>
      <c r="M10" s="26">
        <v>727951607</v>
      </c>
      <c r="N10" s="24"/>
      <c r="O10" s="26">
        <v>720016657</v>
      </c>
      <c r="P10" s="24"/>
      <c r="Q10" s="105">
        <f t="shared" si="1"/>
        <v>7934950</v>
      </c>
      <c r="R10" s="105"/>
    </row>
    <row r="11" spans="1:18" ht="21.75" customHeight="1">
      <c r="A11" s="31" t="s">
        <v>29</v>
      </c>
      <c r="B11" s="24"/>
      <c r="C11" s="26">
        <v>39000000</v>
      </c>
      <c r="D11" s="24"/>
      <c r="E11" s="26">
        <v>56501500415</v>
      </c>
      <c r="F11" s="24"/>
      <c r="G11" s="26">
        <v>62556852963</v>
      </c>
      <c r="H11" s="24"/>
      <c r="I11" s="38">
        <f t="shared" si="0"/>
        <v>-6055352548</v>
      </c>
      <c r="J11" s="24"/>
      <c r="K11" s="26">
        <v>39000000</v>
      </c>
      <c r="L11" s="24"/>
      <c r="M11" s="26">
        <v>56501500415</v>
      </c>
      <c r="N11" s="24"/>
      <c r="O11" s="26">
        <v>62556852963</v>
      </c>
      <c r="P11" s="24"/>
      <c r="Q11" s="105">
        <f t="shared" si="1"/>
        <v>-6055352548</v>
      </c>
      <c r="R11" s="105"/>
    </row>
    <row r="12" spans="1:18" ht="21.75" customHeight="1">
      <c r="A12" s="31" t="s">
        <v>26</v>
      </c>
      <c r="B12" s="24"/>
      <c r="C12" s="26">
        <v>3250000</v>
      </c>
      <c r="D12" s="24"/>
      <c r="E12" s="26">
        <v>3609088157</v>
      </c>
      <c r="F12" s="24"/>
      <c r="G12" s="26">
        <v>3910047106</v>
      </c>
      <c r="H12" s="24"/>
      <c r="I12" s="38">
        <f t="shared" si="0"/>
        <v>-300958949</v>
      </c>
      <c r="J12" s="24"/>
      <c r="K12" s="26">
        <v>6500000</v>
      </c>
      <c r="L12" s="24"/>
      <c r="M12" s="26">
        <v>8167182180</v>
      </c>
      <c r="N12" s="24"/>
      <c r="O12" s="26">
        <v>7820094204</v>
      </c>
      <c r="P12" s="24"/>
      <c r="Q12" s="105">
        <f t="shared" si="1"/>
        <v>347087976</v>
      </c>
      <c r="R12" s="105"/>
    </row>
    <row r="13" spans="1:18" ht="21.75" customHeight="1">
      <c r="A13" s="31" t="s">
        <v>21</v>
      </c>
      <c r="B13" s="24"/>
      <c r="C13" s="26">
        <v>45334333</v>
      </c>
      <c r="D13" s="24"/>
      <c r="E13" s="26">
        <v>52930371695</v>
      </c>
      <c r="F13" s="24"/>
      <c r="G13" s="26">
        <v>75788326447</v>
      </c>
      <c r="H13" s="24"/>
      <c r="I13" s="38">
        <f t="shared" si="0"/>
        <v>-22857954752</v>
      </c>
      <c r="J13" s="24"/>
      <c r="K13" s="26">
        <v>45334333</v>
      </c>
      <c r="L13" s="24"/>
      <c r="M13" s="26">
        <v>52930371695</v>
      </c>
      <c r="N13" s="24"/>
      <c r="O13" s="26">
        <v>75788326447</v>
      </c>
      <c r="P13" s="24"/>
      <c r="Q13" s="105">
        <f t="shared" si="1"/>
        <v>-22857954752</v>
      </c>
      <c r="R13" s="105"/>
    </row>
    <row r="14" spans="1:18" ht="21.75" customHeight="1">
      <c r="A14" s="31" t="s">
        <v>24</v>
      </c>
      <c r="B14" s="24"/>
      <c r="C14" s="26">
        <v>6</v>
      </c>
      <c r="D14" s="24"/>
      <c r="E14" s="26">
        <v>6</v>
      </c>
      <c r="F14" s="24"/>
      <c r="G14" s="26">
        <v>1816</v>
      </c>
      <c r="H14" s="24"/>
      <c r="I14" s="38">
        <f t="shared" si="0"/>
        <v>-1810</v>
      </c>
      <c r="J14" s="24"/>
      <c r="K14" s="26">
        <v>108238982</v>
      </c>
      <c r="L14" s="24"/>
      <c r="M14" s="26">
        <v>53953840477</v>
      </c>
      <c r="N14" s="24"/>
      <c r="O14" s="26">
        <v>41300720740</v>
      </c>
      <c r="P14" s="24"/>
      <c r="Q14" s="105">
        <f t="shared" si="1"/>
        <v>12653119737</v>
      </c>
      <c r="R14" s="105"/>
    </row>
    <row r="15" spans="1:18" s="71" customFormat="1" ht="21.75" customHeight="1">
      <c r="A15" s="72" t="s">
        <v>137</v>
      </c>
      <c r="B15" s="70"/>
      <c r="C15" s="76">
        <f>سهام!P22</f>
        <v>1710</v>
      </c>
      <c r="D15" s="70"/>
      <c r="E15" s="76">
        <v>17504215918</v>
      </c>
      <c r="F15" s="70"/>
      <c r="G15" s="76">
        <f>E15-I15</f>
        <v>14436945636</v>
      </c>
      <c r="H15" s="70"/>
      <c r="I15" s="78">
        <v>3067270282</v>
      </c>
      <c r="J15" s="70"/>
      <c r="K15" s="76">
        <v>17587</v>
      </c>
      <c r="L15" s="70"/>
      <c r="M15" s="76">
        <v>138314587943</v>
      </c>
      <c r="N15" s="70"/>
      <c r="O15" s="76">
        <f>M15-Q15</f>
        <v>126594873518</v>
      </c>
      <c r="P15" s="70"/>
      <c r="Q15" s="105">
        <v>11719714425</v>
      </c>
      <c r="R15" s="105"/>
    </row>
    <row r="16" spans="1:18" ht="21.75" customHeight="1">
      <c r="A16" s="31" t="s">
        <v>19</v>
      </c>
      <c r="B16" s="24"/>
      <c r="C16" s="26">
        <v>64400000</v>
      </c>
      <c r="D16" s="24"/>
      <c r="E16" s="26">
        <v>71708934091</v>
      </c>
      <c r="F16" s="24"/>
      <c r="G16" s="26">
        <v>98936745126</v>
      </c>
      <c r="H16" s="24"/>
      <c r="I16" s="38">
        <f t="shared" si="0"/>
        <v>-27227811035</v>
      </c>
      <c r="J16" s="24"/>
      <c r="K16" s="26">
        <v>64400000</v>
      </c>
      <c r="L16" s="24"/>
      <c r="M16" s="26">
        <v>71708934091</v>
      </c>
      <c r="N16" s="24"/>
      <c r="O16" s="26">
        <v>98936745126</v>
      </c>
      <c r="P16" s="24"/>
      <c r="Q16" s="105">
        <f t="shared" si="1"/>
        <v>-27227811035</v>
      </c>
      <c r="R16" s="105"/>
    </row>
    <row r="17" spans="1:18" ht="21.75" customHeight="1">
      <c r="A17" s="31" t="s">
        <v>66</v>
      </c>
      <c r="B17" s="24"/>
      <c r="C17" s="26">
        <v>0</v>
      </c>
      <c r="D17" s="24"/>
      <c r="E17" s="26">
        <v>0</v>
      </c>
      <c r="F17" s="24"/>
      <c r="G17" s="26">
        <v>0</v>
      </c>
      <c r="H17" s="24"/>
      <c r="I17" s="38">
        <f t="shared" si="0"/>
        <v>0</v>
      </c>
      <c r="J17" s="24"/>
      <c r="K17" s="26">
        <v>5119</v>
      </c>
      <c r="L17" s="24"/>
      <c r="M17" s="26">
        <v>20201514</v>
      </c>
      <c r="N17" s="24"/>
      <c r="O17" s="26">
        <v>16877632</v>
      </c>
      <c r="P17" s="24"/>
      <c r="Q17" s="105">
        <f t="shared" si="1"/>
        <v>3323882</v>
      </c>
      <c r="R17" s="105"/>
    </row>
    <row r="18" spans="1:18" ht="21.75" customHeight="1">
      <c r="A18" s="31" t="s">
        <v>67</v>
      </c>
      <c r="B18" s="24"/>
      <c r="C18" s="26">
        <v>0</v>
      </c>
      <c r="D18" s="24"/>
      <c r="E18" s="26">
        <v>0</v>
      </c>
      <c r="F18" s="24"/>
      <c r="G18" s="26">
        <v>0</v>
      </c>
      <c r="H18" s="24"/>
      <c r="I18" s="38">
        <f t="shared" si="0"/>
        <v>0</v>
      </c>
      <c r="J18" s="24"/>
      <c r="K18" s="26">
        <v>3500000</v>
      </c>
      <c r="L18" s="24"/>
      <c r="M18" s="26">
        <v>12518071783</v>
      </c>
      <c r="N18" s="24"/>
      <c r="O18" s="26">
        <v>8064315756</v>
      </c>
      <c r="P18" s="24"/>
      <c r="Q18" s="105">
        <f t="shared" si="1"/>
        <v>4453756027</v>
      </c>
      <c r="R18" s="105"/>
    </row>
    <row r="19" spans="1:18" ht="21.75" customHeight="1">
      <c r="A19" s="31" t="s">
        <v>68</v>
      </c>
      <c r="B19" s="24"/>
      <c r="C19" s="26">
        <v>0</v>
      </c>
      <c r="D19" s="24"/>
      <c r="E19" s="26">
        <v>0</v>
      </c>
      <c r="F19" s="24"/>
      <c r="G19" s="26">
        <v>0</v>
      </c>
      <c r="H19" s="24"/>
      <c r="I19" s="38">
        <f t="shared" si="0"/>
        <v>0</v>
      </c>
      <c r="J19" s="24"/>
      <c r="K19" s="26">
        <v>2000000</v>
      </c>
      <c r="L19" s="24"/>
      <c r="M19" s="26">
        <v>14975629967</v>
      </c>
      <c r="N19" s="24"/>
      <c r="O19" s="26">
        <v>11532902354</v>
      </c>
      <c r="P19" s="24"/>
      <c r="Q19" s="105">
        <f t="shared" si="1"/>
        <v>3442727613</v>
      </c>
      <c r="R19" s="105"/>
    </row>
    <row r="20" spans="1:18" ht="21.75" customHeight="1">
      <c r="A20" s="31" t="s">
        <v>69</v>
      </c>
      <c r="B20" s="24"/>
      <c r="C20" s="26">
        <v>0</v>
      </c>
      <c r="D20" s="24"/>
      <c r="E20" s="26">
        <v>0</v>
      </c>
      <c r="F20" s="24"/>
      <c r="G20" s="26">
        <v>0</v>
      </c>
      <c r="H20" s="24"/>
      <c r="I20" s="38">
        <f t="shared" si="0"/>
        <v>0</v>
      </c>
      <c r="J20" s="24"/>
      <c r="K20" s="26">
        <v>441000</v>
      </c>
      <c r="L20" s="24"/>
      <c r="M20" s="26">
        <v>3763182740</v>
      </c>
      <c r="N20" s="24"/>
      <c r="O20" s="26">
        <v>3093039910</v>
      </c>
      <c r="P20" s="24"/>
      <c r="Q20" s="105">
        <f t="shared" si="1"/>
        <v>670142830</v>
      </c>
      <c r="R20" s="105"/>
    </row>
    <row r="21" spans="1:18" ht="21.75" customHeight="1">
      <c r="A21" s="31" t="s">
        <v>70</v>
      </c>
      <c r="B21" s="24"/>
      <c r="C21" s="26">
        <v>0</v>
      </c>
      <c r="D21" s="24"/>
      <c r="E21" s="26">
        <v>0</v>
      </c>
      <c r="F21" s="24"/>
      <c r="G21" s="26">
        <v>0</v>
      </c>
      <c r="H21" s="24"/>
      <c r="I21" s="38">
        <f t="shared" si="0"/>
        <v>0</v>
      </c>
      <c r="J21" s="24"/>
      <c r="K21" s="26">
        <v>229015</v>
      </c>
      <c r="L21" s="24"/>
      <c r="M21" s="26">
        <v>12257115576</v>
      </c>
      <c r="N21" s="24"/>
      <c r="O21" s="26">
        <v>9417309708</v>
      </c>
      <c r="P21" s="24"/>
      <c r="Q21" s="105">
        <f t="shared" si="1"/>
        <v>2839805868</v>
      </c>
      <c r="R21" s="105"/>
    </row>
    <row r="22" spans="1:18" ht="21.75" customHeight="1">
      <c r="A22" s="31" t="s">
        <v>71</v>
      </c>
      <c r="B22" s="24"/>
      <c r="C22" s="26">
        <v>0</v>
      </c>
      <c r="D22" s="24"/>
      <c r="E22" s="26">
        <v>0</v>
      </c>
      <c r="F22" s="24"/>
      <c r="G22" s="26">
        <v>0</v>
      </c>
      <c r="H22" s="24"/>
      <c r="I22" s="38">
        <f t="shared" si="0"/>
        <v>0</v>
      </c>
      <c r="J22" s="24"/>
      <c r="K22" s="26">
        <v>4000000</v>
      </c>
      <c r="L22" s="24"/>
      <c r="M22" s="26">
        <v>38290806127</v>
      </c>
      <c r="N22" s="24"/>
      <c r="O22" s="26">
        <v>34471960113</v>
      </c>
      <c r="P22" s="24"/>
      <c r="Q22" s="105">
        <f t="shared" si="1"/>
        <v>3818846014</v>
      </c>
      <c r="R22" s="105"/>
    </row>
    <row r="23" spans="1:18" ht="21.75" customHeight="1">
      <c r="A23" s="31" t="s">
        <v>72</v>
      </c>
      <c r="B23" s="24"/>
      <c r="C23" s="26">
        <v>0</v>
      </c>
      <c r="D23" s="24"/>
      <c r="E23" s="26">
        <v>0</v>
      </c>
      <c r="F23" s="24"/>
      <c r="G23" s="26">
        <v>0</v>
      </c>
      <c r="H23" s="24"/>
      <c r="I23" s="38">
        <f t="shared" si="0"/>
        <v>0</v>
      </c>
      <c r="J23" s="24"/>
      <c r="K23" s="26">
        <v>380000</v>
      </c>
      <c r="L23" s="24"/>
      <c r="M23" s="26">
        <v>6556411664</v>
      </c>
      <c r="N23" s="24"/>
      <c r="O23" s="26">
        <v>4802416614</v>
      </c>
      <c r="P23" s="24"/>
      <c r="Q23" s="105">
        <f t="shared" si="1"/>
        <v>1753995050</v>
      </c>
      <c r="R23" s="105"/>
    </row>
    <row r="24" spans="1:18" ht="21.75" customHeight="1">
      <c r="A24" s="31" t="s">
        <v>28</v>
      </c>
      <c r="B24" s="24"/>
      <c r="C24" s="26">
        <v>0</v>
      </c>
      <c r="D24" s="24"/>
      <c r="E24" s="26">
        <v>0</v>
      </c>
      <c r="F24" s="24"/>
      <c r="G24" s="26">
        <v>0</v>
      </c>
      <c r="H24" s="24"/>
      <c r="I24" s="38">
        <f t="shared" si="0"/>
        <v>0</v>
      </c>
      <c r="J24" s="24"/>
      <c r="K24" s="26">
        <v>8150733</v>
      </c>
      <c r="L24" s="24"/>
      <c r="M24" s="26">
        <v>31295824544</v>
      </c>
      <c r="N24" s="24"/>
      <c r="O24" s="26">
        <v>22379186950</v>
      </c>
      <c r="P24" s="24"/>
      <c r="Q24" s="105">
        <f t="shared" si="1"/>
        <v>8916637594</v>
      </c>
      <c r="R24" s="105"/>
    </row>
    <row r="25" spans="1:18" ht="21.75" customHeight="1">
      <c r="A25" s="31" t="s">
        <v>73</v>
      </c>
      <c r="B25" s="24"/>
      <c r="C25" s="26">
        <v>0</v>
      </c>
      <c r="D25" s="24"/>
      <c r="E25" s="26">
        <v>0</v>
      </c>
      <c r="F25" s="24"/>
      <c r="G25" s="26">
        <v>0</v>
      </c>
      <c r="H25" s="24"/>
      <c r="I25" s="38">
        <f t="shared" si="0"/>
        <v>0</v>
      </c>
      <c r="J25" s="24"/>
      <c r="K25" s="26">
        <v>2362500</v>
      </c>
      <c r="L25" s="24"/>
      <c r="M25" s="26">
        <v>7315892615</v>
      </c>
      <c r="N25" s="24"/>
      <c r="O25" s="26">
        <v>6070725478</v>
      </c>
      <c r="P25" s="24"/>
      <c r="Q25" s="105">
        <f>M25-O25</f>
        <v>1245167137</v>
      </c>
      <c r="R25" s="105"/>
    </row>
    <row r="26" spans="1:18" ht="21.75" customHeight="1">
      <c r="A26" s="31" t="s">
        <v>74</v>
      </c>
      <c r="B26" s="24"/>
      <c r="C26" s="26">
        <v>0</v>
      </c>
      <c r="D26" s="24"/>
      <c r="E26" s="26">
        <v>0</v>
      </c>
      <c r="F26" s="24"/>
      <c r="G26" s="26">
        <v>0</v>
      </c>
      <c r="H26" s="24"/>
      <c r="I26" s="38">
        <f t="shared" si="0"/>
        <v>0</v>
      </c>
      <c r="J26" s="24"/>
      <c r="K26" s="26">
        <v>400000</v>
      </c>
      <c r="L26" s="24"/>
      <c r="M26" s="26">
        <v>5741632828</v>
      </c>
      <c r="N26" s="24"/>
      <c r="O26" s="26">
        <v>2063321791</v>
      </c>
      <c r="P26" s="24"/>
      <c r="Q26" s="105">
        <f t="shared" si="1"/>
        <v>3678311037</v>
      </c>
      <c r="R26" s="105"/>
    </row>
    <row r="27" spans="1:18" ht="21.75" customHeight="1">
      <c r="A27" s="31" t="s">
        <v>75</v>
      </c>
      <c r="B27" s="24"/>
      <c r="C27" s="26">
        <v>0</v>
      </c>
      <c r="D27" s="24"/>
      <c r="E27" s="26">
        <v>0</v>
      </c>
      <c r="F27" s="24"/>
      <c r="G27" s="26">
        <v>0</v>
      </c>
      <c r="H27" s="24"/>
      <c r="I27" s="38">
        <f t="shared" si="0"/>
        <v>0</v>
      </c>
      <c r="J27" s="24"/>
      <c r="K27" s="26">
        <v>20833333</v>
      </c>
      <c r="L27" s="24"/>
      <c r="M27" s="26">
        <v>63452850325</v>
      </c>
      <c r="N27" s="24"/>
      <c r="O27" s="26">
        <v>80612112241</v>
      </c>
      <c r="P27" s="24"/>
      <c r="Q27" s="105">
        <f t="shared" si="1"/>
        <v>-17159261916</v>
      </c>
      <c r="R27" s="105"/>
    </row>
    <row r="28" spans="1:18" ht="21.75" customHeight="1">
      <c r="A28" s="31" t="s">
        <v>76</v>
      </c>
      <c r="B28" s="24"/>
      <c r="C28" s="26">
        <v>0</v>
      </c>
      <c r="D28" s="24"/>
      <c r="E28" s="26">
        <v>0</v>
      </c>
      <c r="F28" s="24"/>
      <c r="G28" s="26">
        <v>0</v>
      </c>
      <c r="H28" s="24"/>
      <c r="I28" s="38">
        <f t="shared" si="0"/>
        <v>0</v>
      </c>
      <c r="J28" s="24"/>
      <c r="K28" s="26">
        <v>595000</v>
      </c>
      <c r="L28" s="24"/>
      <c r="M28" s="26">
        <v>18409424038</v>
      </c>
      <c r="N28" s="24"/>
      <c r="O28" s="26">
        <v>11241282808</v>
      </c>
      <c r="P28" s="24"/>
      <c r="Q28" s="105">
        <f t="shared" si="1"/>
        <v>7168141230</v>
      </c>
      <c r="R28" s="105"/>
    </row>
    <row r="29" spans="1:18" ht="21.75" customHeight="1">
      <c r="A29" s="31" t="s">
        <v>77</v>
      </c>
      <c r="B29" s="24"/>
      <c r="C29" s="26">
        <v>0</v>
      </c>
      <c r="D29" s="24"/>
      <c r="E29" s="26">
        <v>0</v>
      </c>
      <c r="F29" s="24"/>
      <c r="G29" s="26">
        <v>0</v>
      </c>
      <c r="H29" s="24"/>
      <c r="I29" s="38">
        <f t="shared" si="0"/>
        <v>0</v>
      </c>
      <c r="J29" s="24"/>
      <c r="K29" s="26">
        <v>500000</v>
      </c>
      <c r="L29" s="24"/>
      <c r="M29" s="26">
        <v>4242160715</v>
      </c>
      <c r="N29" s="24"/>
      <c r="O29" s="26">
        <v>3254282148</v>
      </c>
      <c r="P29" s="24"/>
      <c r="Q29" s="105">
        <f t="shared" si="1"/>
        <v>987878567</v>
      </c>
      <c r="R29" s="105"/>
    </row>
    <row r="30" spans="1:18" ht="21.75" customHeight="1">
      <c r="A30" s="31" t="s">
        <v>78</v>
      </c>
      <c r="B30" s="24"/>
      <c r="C30" s="26">
        <v>0</v>
      </c>
      <c r="D30" s="24"/>
      <c r="E30" s="26">
        <v>0</v>
      </c>
      <c r="F30" s="24"/>
      <c r="G30" s="26">
        <v>0</v>
      </c>
      <c r="H30" s="24"/>
      <c r="I30" s="38">
        <f t="shared" si="0"/>
        <v>0</v>
      </c>
      <c r="J30" s="24"/>
      <c r="K30" s="26">
        <v>28000000</v>
      </c>
      <c r="L30" s="24"/>
      <c r="M30" s="26">
        <v>13128816254</v>
      </c>
      <c r="N30" s="24"/>
      <c r="O30" s="26">
        <v>17531728245</v>
      </c>
      <c r="P30" s="24"/>
      <c r="Q30" s="105">
        <f t="shared" si="1"/>
        <v>-4402911991</v>
      </c>
      <c r="R30" s="105"/>
    </row>
    <row r="31" spans="1:18" ht="21.75" customHeight="1">
      <c r="A31" s="31" t="s">
        <v>79</v>
      </c>
      <c r="B31" s="24"/>
      <c r="C31" s="26">
        <v>0</v>
      </c>
      <c r="D31" s="24"/>
      <c r="E31" s="26">
        <v>0</v>
      </c>
      <c r="F31" s="24"/>
      <c r="G31" s="26">
        <v>0</v>
      </c>
      <c r="H31" s="24"/>
      <c r="I31" s="38">
        <f t="shared" si="0"/>
        <v>0</v>
      </c>
      <c r="J31" s="24"/>
      <c r="K31" s="26">
        <v>1800000</v>
      </c>
      <c r="L31" s="24"/>
      <c r="M31" s="26">
        <v>6492742603</v>
      </c>
      <c r="N31" s="24"/>
      <c r="O31" s="26">
        <v>5981065856</v>
      </c>
      <c r="P31" s="24"/>
      <c r="Q31" s="105">
        <f t="shared" si="1"/>
        <v>511676747</v>
      </c>
      <c r="R31" s="105"/>
    </row>
    <row r="32" spans="1:18" ht="21.75" customHeight="1">
      <c r="A32" s="31" t="s">
        <v>80</v>
      </c>
      <c r="B32" s="24"/>
      <c r="C32" s="26">
        <v>0</v>
      </c>
      <c r="D32" s="24"/>
      <c r="E32" s="26">
        <v>0</v>
      </c>
      <c r="F32" s="24"/>
      <c r="G32" s="26">
        <v>0</v>
      </c>
      <c r="H32" s="24"/>
      <c r="I32" s="38">
        <f t="shared" si="0"/>
        <v>0</v>
      </c>
      <c r="J32" s="24"/>
      <c r="K32" s="26">
        <v>320000</v>
      </c>
      <c r="L32" s="24"/>
      <c r="M32" s="26">
        <v>5415085943</v>
      </c>
      <c r="N32" s="24"/>
      <c r="O32" s="26">
        <v>4107165915</v>
      </c>
      <c r="P32" s="24"/>
      <c r="Q32" s="105">
        <f t="shared" si="1"/>
        <v>1307920028</v>
      </c>
      <c r="R32" s="105"/>
    </row>
    <row r="33" spans="1:18" ht="21.75" customHeight="1">
      <c r="A33" s="31" t="s">
        <v>30</v>
      </c>
      <c r="B33" s="24"/>
      <c r="C33" s="26">
        <v>0</v>
      </c>
      <c r="D33" s="24"/>
      <c r="E33" s="26">
        <v>0</v>
      </c>
      <c r="F33" s="24"/>
      <c r="G33" s="26">
        <v>0</v>
      </c>
      <c r="H33" s="24"/>
      <c r="I33" s="38">
        <f t="shared" si="0"/>
        <v>0</v>
      </c>
      <c r="J33" s="24"/>
      <c r="K33" s="26">
        <v>7335503</v>
      </c>
      <c r="L33" s="24"/>
      <c r="M33" s="26">
        <v>32169332197</v>
      </c>
      <c r="N33" s="24"/>
      <c r="O33" s="26">
        <v>27919355468</v>
      </c>
      <c r="P33" s="24"/>
      <c r="Q33" s="105">
        <f t="shared" si="1"/>
        <v>4249976729</v>
      </c>
      <c r="R33" s="105"/>
    </row>
    <row r="34" spans="1:18" ht="21.75" customHeight="1">
      <c r="A34" s="32" t="s">
        <v>81</v>
      </c>
      <c r="B34" s="24"/>
      <c r="C34" s="27">
        <v>0</v>
      </c>
      <c r="D34" s="24"/>
      <c r="E34" s="27">
        <v>0</v>
      </c>
      <c r="F34" s="24"/>
      <c r="G34" s="27">
        <v>0</v>
      </c>
      <c r="H34" s="24"/>
      <c r="I34" s="38">
        <f t="shared" si="0"/>
        <v>0</v>
      </c>
      <c r="J34" s="24"/>
      <c r="K34" s="27">
        <v>2570695</v>
      </c>
      <c r="L34" s="24"/>
      <c r="M34" s="27">
        <v>14167134152</v>
      </c>
      <c r="N34" s="24"/>
      <c r="O34" s="27">
        <v>9920060333</v>
      </c>
      <c r="P34" s="24"/>
      <c r="Q34" s="105">
        <f t="shared" si="1"/>
        <v>4247073819</v>
      </c>
      <c r="R34" s="105"/>
    </row>
    <row r="35" spans="1:18" ht="21.75" customHeight="1">
      <c r="A35" s="23" t="s">
        <v>35</v>
      </c>
      <c r="B35" s="24"/>
      <c r="C35" s="28"/>
      <c r="D35" s="24"/>
      <c r="E35" s="28">
        <f>SUM(E8:E34)</f>
        <v>211031415395</v>
      </c>
      <c r="F35" s="24"/>
      <c r="G35" s="28">
        <f>SUM(G8:G34)</f>
        <v>265570142777</v>
      </c>
      <c r="H35" s="24"/>
      <c r="I35" s="40">
        <f>SUM(I8:I34)</f>
        <v>-54538727382</v>
      </c>
      <c r="J35" s="24"/>
      <c r="K35" s="28"/>
      <c r="L35" s="24"/>
      <c r="M35" s="28">
        <f>SUM(M8:M34)</f>
        <v>707871795975</v>
      </c>
      <c r="N35" s="24"/>
      <c r="O35" s="28">
        <f>SUM(O8:O34)</f>
        <v>706644492124</v>
      </c>
      <c r="P35" s="24"/>
      <c r="Q35" s="106">
        <f>SUM(Q8:R34)</f>
        <v>1227303851</v>
      </c>
      <c r="R35" s="106"/>
    </row>
    <row r="36" spans="1:18" ht="15.7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</sheetData>
  <mergeCells count="36">
    <mergeCell ref="Q33:R33"/>
    <mergeCell ref="Q34:R34"/>
    <mergeCell ref="Q35:R35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4"/>
  <sheetViews>
    <sheetView rightToLeft="1" view="pageBreakPreview" zoomScaleNormal="100" zoomScaleSheetLayoutView="100" workbookViewId="0">
      <selection activeCell="Y14" sqref="Y14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5" ht="21.75" customHeigh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5" ht="21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1:25" ht="7.35" customHeight="1"/>
    <row r="5" spans="1:25" ht="14.45" customHeight="1">
      <c r="A5" s="101" t="s">
        <v>111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</row>
    <row r="6" spans="1:25" ht="7.35" customHeight="1"/>
    <row r="7" spans="1:25" ht="14.45" customHeight="1">
      <c r="A7" s="13"/>
      <c r="B7" s="13"/>
      <c r="C7" s="13"/>
      <c r="D7" s="13"/>
      <c r="E7" s="99" t="s">
        <v>60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3"/>
      <c r="Y7" s="15" t="s">
        <v>61</v>
      </c>
    </row>
    <row r="8" spans="1:25" ht="39" customHeight="1">
      <c r="A8" s="15" t="s">
        <v>112</v>
      </c>
      <c r="B8" s="13"/>
      <c r="C8" s="15" t="s">
        <v>113</v>
      </c>
      <c r="D8" s="13"/>
      <c r="E8" s="22" t="s">
        <v>38</v>
      </c>
      <c r="F8" s="14"/>
      <c r="G8" s="22" t="s">
        <v>13</v>
      </c>
      <c r="H8" s="14"/>
      <c r="I8" s="22" t="s">
        <v>37</v>
      </c>
      <c r="J8" s="14"/>
      <c r="K8" s="22" t="s">
        <v>114</v>
      </c>
      <c r="L8" s="14"/>
      <c r="M8" s="22" t="s">
        <v>115</v>
      </c>
      <c r="N8" s="14"/>
      <c r="O8" s="22" t="s">
        <v>116</v>
      </c>
      <c r="P8" s="14"/>
      <c r="Q8" s="22" t="s">
        <v>117</v>
      </c>
      <c r="R8" s="14"/>
      <c r="S8" s="22" t="s">
        <v>118</v>
      </c>
      <c r="T8" s="14"/>
      <c r="U8" s="22" t="s">
        <v>119</v>
      </c>
      <c r="V8" s="14"/>
      <c r="W8" s="22" t="s">
        <v>120</v>
      </c>
      <c r="X8" s="13"/>
      <c r="Y8" s="22" t="s">
        <v>120</v>
      </c>
    </row>
    <row r="9" spans="1:25" ht="21.75" customHeight="1">
      <c r="A9" s="33" t="s">
        <v>121</v>
      </c>
      <c r="B9" s="24"/>
      <c r="C9" s="33" t="s">
        <v>122</v>
      </c>
      <c r="D9" s="24"/>
      <c r="E9" s="36"/>
      <c r="F9" s="24"/>
      <c r="G9" s="25">
        <v>0</v>
      </c>
      <c r="H9" s="24"/>
      <c r="I9" s="25">
        <v>0</v>
      </c>
      <c r="J9" s="24"/>
      <c r="K9" s="25">
        <v>0</v>
      </c>
      <c r="L9" s="24"/>
      <c r="M9" s="25">
        <v>0</v>
      </c>
      <c r="N9" s="24"/>
      <c r="O9" s="25">
        <v>0</v>
      </c>
      <c r="P9" s="24"/>
      <c r="Q9" s="25">
        <v>0</v>
      </c>
      <c r="R9" s="24"/>
      <c r="S9" s="25">
        <v>0</v>
      </c>
      <c r="T9" s="24"/>
      <c r="U9" s="25">
        <v>0</v>
      </c>
      <c r="V9" s="24"/>
      <c r="W9" s="25">
        <v>0</v>
      </c>
      <c r="X9" s="24"/>
      <c r="Y9" s="25">
        <v>3379818652</v>
      </c>
    </row>
    <row r="10" spans="1:25" ht="21.75" customHeight="1">
      <c r="A10" s="31" t="s">
        <v>123</v>
      </c>
      <c r="B10" s="24"/>
      <c r="C10" s="31" t="s">
        <v>124</v>
      </c>
      <c r="D10" s="24"/>
      <c r="E10" s="24"/>
      <c r="F10" s="24"/>
      <c r="G10" s="26">
        <v>0</v>
      </c>
      <c r="H10" s="24"/>
      <c r="I10" s="26">
        <v>0</v>
      </c>
      <c r="J10" s="24"/>
      <c r="K10" s="26">
        <v>0</v>
      </c>
      <c r="L10" s="24"/>
      <c r="M10" s="26">
        <v>0</v>
      </c>
      <c r="N10" s="24"/>
      <c r="O10" s="26">
        <v>0</v>
      </c>
      <c r="P10" s="24"/>
      <c r="Q10" s="26">
        <v>0</v>
      </c>
      <c r="R10" s="24"/>
      <c r="S10" s="26">
        <v>0</v>
      </c>
      <c r="T10" s="24"/>
      <c r="U10" s="26">
        <v>0</v>
      </c>
      <c r="V10" s="24"/>
      <c r="W10" s="26">
        <v>0</v>
      </c>
      <c r="X10" s="24"/>
      <c r="Y10" s="26">
        <v>2714088645.3759999</v>
      </c>
    </row>
    <row r="11" spans="1:25" ht="21.75" customHeight="1">
      <c r="A11" s="31" t="s">
        <v>123</v>
      </c>
      <c r="B11" s="24"/>
      <c r="C11" s="31" t="s">
        <v>124</v>
      </c>
      <c r="D11" s="24"/>
      <c r="E11" s="24"/>
      <c r="F11" s="24"/>
      <c r="G11" s="26">
        <v>0</v>
      </c>
      <c r="H11" s="24"/>
      <c r="I11" s="26">
        <v>0</v>
      </c>
      <c r="J11" s="24"/>
      <c r="K11" s="26">
        <v>0</v>
      </c>
      <c r="L11" s="24"/>
      <c r="M11" s="26">
        <v>0</v>
      </c>
      <c r="N11" s="24"/>
      <c r="O11" s="26">
        <v>0</v>
      </c>
      <c r="P11" s="24"/>
      <c r="Q11" s="26">
        <v>0</v>
      </c>
      <c r="R11" s="24"/>
      <c r="S11" s="26">
        <v>0</v>
      </c>
      <c r="T11" s="24"/>
      <c r="U11" s="26">
        <v>0</v>
      </c>
      <c r="V11" s="24"/>
      <c r="W11" s="26">
        <v>0</v>
      </c>
      <c r="X11" s="24"/>
      <c r="Y11" s="26">
        <v>20773671.898899999</v>
      </c>
    </row>
    <row r="12" spans="1:25" ht="21.75" customHeight="1">
      <c r="A12" s="31" t="s">
        <v>125</v>
      </c>
      <c r="B12" s="24"/>
      <c r="C12" s="31" t="s">
        <v>126</v>
      </c>
      <c r="D12" s="24"/>
      <c r="E12" s="24"/>
      <c r="F12" s="24"/>
      <c r="G12" s="26">
        <v>0</v>
      </c>
      <c r="H12" s="24"/>
      <c r="I12" s="26">
        <v>0</v>
      </c>
      <c r="J12" s="24"/>
      <c r="K12" s="26">
        <v>0</v>
      </c>
      <c r="L12" s="24"/>
      <c r="M12" s="26">
        <v>0</v>
      </c>
      <c r="N12" s="24"/>
      <c r="O12" s="26">
        <v>0</v>
      </c>
      <c r="P12" s="24"/>
      <c r="Q12" s="26">
        <v>0</v>
      </c>
      <c r="R12" s="24"/>
      <c r="S12" s="26">
        <v>0</v>
      </c>
      <c r="T12" s="24"/>
      <c r="U12" s="26">
        <v>0</v>
      </c>
      <c r="V12" s="24"/>
      <c r="W12" s="26">
        <v>0</v>
      </c>
      <c r="X12" s="24"/>
      <c r="Y12" s="26">
        <v>3375718764.5999999</v>
      </c>
    </row>
    <row r="13" spans="1:25" ht="21.75" customHeight="1">
      <c r="A13" s="32" t="s">
        <v>127</v>
      </c>
      <c r="B13" s="44"/>
      <c r="C13" s="32" t="s">
        <v>128</v>
      </c>
      <c r="D13" s="24"/>
      <c r="E13" s="44"/>
      <c r="F13" s="24"/>
      <c r="G13" s="27">
        <v>0</v>
      </c>
      <c r="H13" s="24"/>
      <c r="I13" s="27">
        <v>0</v>
      </c>
      <c r="J13" s="24"/>
      <c r="K13" s="27">
        <v>0</v>
      </c>
      <c r="L13" s="24"/>
      <c r="M13" s="27">
        <v>0</v>
      </c>
      <c r="N13" s="24"/>
      <c r="O13" s="27">
        <v>0</v>
      </c>
      <c r="P13" s="24"/>
      <c r="Q13" s="27">
        <v>0</v>
      </c>
      <c r="R13" s="24"/>
      <c r="S13" s="27">
        <v>0</v>
      </c>
      <c r="T13" s="24"/>
      <c r="U13" s="27">
        <v>0</v>
      </c>
      <c r="V13" s="24"/>
      <c r="W13" s="27">
        <v>0</v>
      </c>
      <c r="X13" s="24"/>
      <c r="Y13" s="27">
        <v>1064758193</v>
      </c>
    </row>
    <row r="14" spans="1:25" ht="21.75" customHeight="1">
      <c r="A14" s="95" t="s">
        <v>35</v>
      </c>
      <c r="B14" s="95"/>
      <c r="C14" s="95"/>
      <c r="D14" s="24"/>
      <c r="E14" s="28"/>
      <c r="F14" s="24"/>
      <c r="G14" s="28"/>
      <c r="H14" s="24"/>
      <c r="I14" s="28"/>
      <c r="J14" s="24"/>
      <c r="K14" s="28">
        <v>0</v>
      </c>
      <c r="L14" s="24"/>
      <c r="M14" s="28">
        <v>0</v>
      </c>
      <c r="N14" s="24"/>
      <c r="O14" s="28">
        <v>0</v>
      </c>
      <c r="P14" s="24"/>
      <c r="Q14" s="28">
        <v>0</v>
      </c>
      <c r="R14" s="24"/>
      <c r="S14" s="28">
        <v>0</v>
      </c>
      <c r="T14" s="24"/>
      <c r="U14" s="28">
        <v>0</v>
      </c>
      <c r="V14" s="24"/>
      <c r="W14" s="28">
        <v>0</v>
      </c>
      <c r="X14" s="24"/>
      <c r="Y14" s="28">
        <f>SUM(Y9:Y13)</f>
        <v>10555157926.874899</v>
      </c>
    </row>
  </sheetData>
  <mergeCells count="6">
    <mergeCell ref="A14:C14"/>
    <mergeCell ref="A1:Y1"/>
    <mergeCell ref="A2:Y2"/>
    <mergeCell ref="A3:Y3"/>
    <mergeCell ref="A5:Y5"/>
    <mergeCell ref="E7:W7"/>
  </mergeCells>
  <pageMargins left="0.39" right="0.39" top="0.39" bottom="0.39" header="0" footer="0"/>
  <pageSetup scale="6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27"/>
  <sheetViews>
    <sheetView rightToLeft="1" tabSelected="1" view="pageBreakPreview" zoomScaleNormal="100" zoomScaleSheetLayoutView="100" workbookViewId="0">
      <selection activeCell="M11" sqref="M11"/>
    </sheetView>
  </sheetViews>
  <sheetFormatPr defaultRowHeight="12.75"/>
  <cols>
    <col min="1" max="1" width="26.5703125" bestFit="1" customWidth="1"/>
    <col min="2" max="2" width="1.28515625" customWidth="1"/>
    <col min="3" max="3" width="14.140625" bestFit="1" customWidth="1"/>
    <col min="4" max="4" width="1.28515625" customWidth="1"/>
    <col min="5" max="5" width="18.7109375" bestFit="1" customWidth="1"/>
    <col min="6" max="6" width="1.28515625" customWidth="1"/>
    <col min="7" max="7" width="18.7109375" bestFit="1" customWidth="1"/>
    <col min="8" max="8" width="1.28515625" customWidth="1"/>
    <col min="9" max="9" width="29.42578125" bestFit="1" customWidth="1"/>
    <col min="10" max="10" width="1.28515625" customWidth="1"/>
    <col min="11" max="11" width="14.140625" bestFit="1" customWidth="1"/>
    <col min="12" max="12" width="1.28515625" customWidth="1"/>
    <col min="13" max="13" width="18.7109375" bestFit="1" customWidth="1"/>
    <col min="14" max="14" width="1.28515625" customWidth="1"/>
    <col min="15" max="15" width="18.7109375" bestFit="1" customWidth="1"/>
    <col min="16" max="16" width="1.28515625" customWidth="1"/>
    <col min="17" max="17" width="17.85546875" customWidth="1"/>
    <col min="18" max="18" width="1.28515625" customWidth="1"/>
    <col min="19" max="19" width="2.140625" customWidth="1"/>
    <col min="22" max="22" width="15.42578125" bestFit="1" customWidth="1"/>
  </cols>
  <sheetData>
    <row r="1" spans="1:22" ht="29.1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</row>
    <row r="2" spans="1:22" ht="21.75" customHeigh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</row>
    <row r="3" spans="1:22" ht="21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2" ht="14.45" customHeight="1"/>
    <row r="5" spans="1:22" ht="14.45" customHeight="1">
      <c r="A5" s="101" t="s">
        <v>129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22" ht="14.45" customHeight="1">
      <c r="A6" s="99" t="s">
        <v>48</v>
      </c>
      <c r="B6" s="13"/>
      <c r="C6" s="99" t="s">
        <v>60</v>
      </c>
      <c r="D6" s="99"/>
      <c r="E6" s="99"/>
      <c r="F6" s="99"/>
      <c r="G6" s="99"/>
      <c r="H6" s="99"/>
      <c r="I6" s="99"/>
      <c r="J6" s="13"/>
      <c r="K6" s="99" t="s">
        <v>61</v>
      </c>
      <c r="L6" s="99"/>
      <c r="M6" s="99"/>
      <c r="N6" s="99"/>
      <c r="O6" s="99"/>
      <c r="P6" s="99"/>
      <c r="Q6" s="99"/>
      <c r="R6" s="99"/>
      <c r="S6" s="13"/>
      <c r="T6" s="13"/>
    </row>
    <row r="7" spans="1:22" ht="42" customHeight="1">
      <c r="A7" s="99"/>
      <c r="B7" s="13"/>
      <c r="C7" s="22" t="s">
        <v>13</v>
      </c>
      <c r="D7" s="14"/>
      <c r="E7" s="22" t="s">
        <v>15</v>
      </c>
      <c r="F7" s="14"/>
      <c r="G7" s="22" t="s">
        <v>109</v>
      </c>
      <c r="H7" s="14"/>
      <c r="I7" s="41" t="s">
        <v>130</v>
      </c>
      <c r="J7" s="13"/>
      <c r="K7" s="22" t="s">
        <v>13</v>
      </c>
      <c r="L7" s="14"/>
      <c r="M7" s="22" t="s">
        <v>15</v>
      </c>
      <c r="N7" s="14"/>
      <c r="O7" s="22" t="s">
        <v>109</v>
      </c>
      <c r="P7" s="14"/>
      <c r="Q7" s="104" t="s">
        <v>130</v>
      </c>
      <c r="R7" s="104"/>
      <c r="S7" s="13"/>
      <c r="T7" s="13"/>
    </row>
    <row r="8" spans="1:22" ht="21.75" customHeight="1">
      <c r="A8" s="33" t="s">
        <v>24</v>
      </c>
      <c r="B8" s="24"/>
      <c r="C8" s="25">
        <v>104000000</v>
      </c>
      <c r="D8" s="24"/>
      <c r="E8" s="25">
        <v>39491618400</v>
      </c>
      <c r="F8" s="24"/>
      <c r="G8" s="25">
        <v>42367032794</v>
      </c>
      <c r="H8" s="24"/>
      <c r="I8" s="38">
        <f>E8-G8</f>
        <v>-2875414394</v>
      </c>
      <c r="J8" s="24"/>
      <c r="K8" s="25">
        <v>104000000</v>
      </c>
      <c r="L8" s="24"/>
      <c r="M8" s="25">
        <v>39491618400</v>
      </c>
      <c r="N8" s="24"/>
      <c r="O8" s="25">
        <v>31489582572</v>
      </c>
      <c r="P8" s="24"/>
      <c r="Q8" s="105">
        <f>M8-O8</f>
        <v>8002035828</v>
      </c>
      <c r="R8" s="105"/>
      <c r="S8" s="13"/>
      <c r="T8" s="13"/>
      <c r="V8" s="19"/>
    </row>
    <row r="9" spans="1:22" ht="21.75" customHeight="1">
      <c r="A9" s="31" t="s">
        <v>23</v>
      </c>
      <c r="B9" s="24"/>
      <c r="C9" s="26">
        <v>35838502</v>
      </c>
      <c r="D9" s="24"/>
      <c r="E9" s="26">
        <v>53188517529</v>
      </c>
      <c r="F9" s="24"/>
      <c r="G9" s="26">
        <v>69683014258</v>
      </c>
      <c r="H9" s="24"/>
      <c r="I9" s="38">
        <f t="shared" ref="I9:I19" si="0">E9-G9</f>
        <v>-16494496729</v>
      </c>
      <c r="J9" s="24"/>
      <c r="K9" s="26">
        <v>35838502</v>
      </c>
      <c r="L9" s="24"/>
      <c r="M9" s="26">
        <v>53188517529</v>
      </c>
      <c r="N9" s="24"/>
      <c r="O9" s="26">
        <v>76499857610</v>
      </c>
      <c r="P9" s="24"/>
      <c r="Q9" s="105">
        <f t="shared" ref="Q9:Q18" si="1">M9-O9</f>
        <v>-23311340081</v>
      </c>
      <c r="R9" s="105"/>
      <c r="S9" s="13"/>
      <c r="T9" s="13"/>
    </row>
    <row r="10" spans="1:22" ht="21.75" customHeight="1">
      <c r="A10" s="31" t="s">
        <v>20</v>
      </c>
      <c r="B10" s="24"/>
      <c r="C10" s="26">
        <v>562235960</v>
      </c>
      <c r="D10" s="24"/>
      <c r="E10" s="26">
        <v>213496230606</v>
      </c>
      <c r="F10" s="24"/>
      <c r="G10" s="26">
        <v>257344887317</v>
      </c>
      <c r="H10" s="24"/>
      <c r="I10" s="38">
        <f t="shared" si="0"/>
        <v>-43848656711</v>
      </c>
      <c r="J10" s="24"/>
      <c r="K10" s="26">
        <v>562235960</v>
      </c>
      <c r="L10" s="24"/>
      <c r="M10" s="26">
        <v>213496230606</v>
      </c>
      <c r="N10" s="24"/>
      <c r="O10" s="26">
        <v>180560355974</v>
      </c>
      <c r="P10" s="24"/>
      <c r="Q10" s="105">
        <f>M10-O10</f>
        <v>32935874632</v>
      </c>
      <c r="R10" s="105"/>
      <c r="S10" s="13"/>
      <c r="T10" s="13"/>
    </row>
    <row r="11" spans="1:22" ht="21.75" customHeight="1">
      <c r="A11" s="31" t="s">
        <v>27</v>
      </c>
      <c r="B11" s="24"/>
      <c r="C11" s="26">
        <v>12231150</v>
      </c>
      <c r="D11" s="24"/>
      <c r="E11" s="26">
        <v>52329644525</v>
      </c>
      <c r="F11" s="24"/>
      <c r="G11" s="26">
        <v>65533639403</v>
      </c>
      <c r="H11" s="24"/>
      <c r="I11" s="38">
        <f t="shared" si="0"/>
        <v>-13203994878</v>
      </c>
      <c r="J11" s="24"/>
      <c r="K11" s="26">
        <v>12231150</v>
      </c>
      <c r="L11" s="24"/>
      <c r="M11" s="26">
        <v>52329644525</v>
      </c>
      <c r="N11" s="24"/>
      <c r="O11" s="26">
        <v>46068726025</v>
      </c>
      <c r="P11" s="24"/>
      <c r="Q11" s="105">
        <f>M11-O11</f>
        <v>6260918500</v>
      </c>
      <c r="R11" s="105"/>
      <c r="S11" s="13"/>
      <c r="T11" s="13"/>
    </row>
    <row r="12" spans="1:22" ht="21.75" customHeight="1">
      <c r="A12" s="31" t="s">
        <v>29</v>
      </c>
      <c r="B12" s="24"/>
      <c r="C12" s="26">
        <v>16000000</v>
      </c>
      <c r="D12" s="24"/>
      <c r="E12" s="26">
        <v>22918816800</v>
      </c>
      <c r="F12" s="24"/>
      <c r="G12" s="26">
        <v>45748104763</v>
      </c>
      <c r="H12" s="24"/>
      <c r="I12" s="38">
        <f t="shared" si="0"/>
        <v>-22829287963</v>
      </c>
      <c r="J12" s="24"/>
      <c r="K12" s="26">
        <v>16000000</v>
      </c>
      <c r="L12" s="24"/>
      <c r="M12" s="26">
        <v>22918816800</v>
      </c>
      <c r="N12" s="24"/>
      <c r="O12" s="26">
        <v>25664349922</v>
      </c>
      <c r="P12" s="24"/>
      <c r="Q12" s="105">
        <f t="shared" si="1"/>
        <v>-2745533122</v>
      </c>
      <c r="R12" s="105"/>
      <c r="S12" s="13"/>
      <c r="T12" s="13"/>
    </row>
    <row r="13" spans="1:22" ht="21.75" customHeight="1">
      <c r="A13" s="31" t="s">
        <v>30</v>
      </c>
      <c r="B13" s="24"/>
      <c r="C13" s="26">
        <v>40948634</v>
      </c>
      <c r="D13" s="24"/>
      <c r="E13" s="26">
        <v>120486769297</v>
      </c>
      <c r="F13" s="24"/>
      <c r="G13" s="26">
        <v>163965428645</v>
      </c>
      <c r="H13" s="24"/>
      <c r="I13" s="38">
        <f t="shared" si="0"/>
        <v>-43478659348</v>
      </c>
      <c r="J13" s="24"/>
      <c r="K13" s="26">
        <v>40948634</v>
      </c>
      <c r="L13" s="24"/>
      <c r="M13" s="26">
        <v>120486769297</v>
      </c>
      <c r="N13" s="24"/>
      <c r="O13" s="26">
        <v>196449745067</v>
      </c>
      <c r="P13" s="24"/>
      <c r="Q13" s="105">
        <f t="shared" si="1"/>
        <v>-75962975770</v>
      </c>
      <c r="R13" s="105"/>
      <c r="S13" s="13"/>
      <c r="T13" s="13"/>
    </row>
    <row r="14" spans="1:22" ht="21.75" customHeight="1">
      <c r="A14" s="31" t="s">
        <v>28</v>
      </c>
      <c r="B14" s="24"/>
      <c r="C14" s="26">
        <v>13544356</v>
      </c>
      <c r="D14" s="24"/>
      <c r="E14" s="26">
        <v>49008112177</v>
      </c>
      <c r="F14" s="24"/>
      <c r="G14" s="26">
        <v>52658939926</v>
      </c>
      <c r="H14" s="24"/>
      <c r="I14" s="38">
        <f t="shared" si="0"/>
        <v>-3650827749</v>
      </c>
      <c r="J14" s="24"/>
      <c r="K14" s="26">
        <v>13544356</v>
      </c>
      <c r="L14" s="24"/>
      <c r="M14" s="26">
        <v>49008112177</v>
      </c>
      <c r="N14" s="24"/>
      <c r="O14" s="26">
        <v>50786744825</v>
      </c>
      <c r="P14" s="24"/>
      <c r="Q14" s="105">
        <f t="shared" si="1"/>
        <v>-1778632648</v>
      </c>
      <c r="R14" s="105"/>
      <c r="S14" s="13"/>
      <c r="T14" s="13"/>
    </row>
    <row r="15" spans="1:22" ht="21.75" customHeight="1">
      <c r="A15" s="31" t="s">
        <v>25</v>
      </c>
      <c r="B15" s="24"/>
      <c r="C15" s="26">
        <v>5122369</v>
      </c>
      <c r="D15" s="24"/>
      <c r="E15" s="26">
        <v>3900388432</v>
      </c>
      <c r="F15" s="24"/>
      <c r="G15" s="26">
        <v>4120647251</v>
      </c>
      <c r="H15" s="24"/>
      <c r="I15" s="38">
        <f t="shared" si="0"/>
        <v>-220258819</v>
      </c>
      <c r="J15" s="24"/>
      <c r="K15" s="26">
        <v>5122369</v>
      </c>
      <c r="L15" s="24"/>
      <c r="M15" s="26">
        <v>3900388432</v>
      </c>
      <c r="N15" s="24"/>
      <c r="O15" s="26">
        <v>3947143313</v>
      </c>
      <c r="P15" s="24"/>
      <c r="Q15" s="105">
        <f t="shared" si="1"/>
        <v>-46754881</v>
      </c>
      <c r="R15" s="105"/>
      <c r="S15" s="13"/>
      <c r="T15" s="13"/>
    </row>
    <row r="16" spans="1:22" ht="21.75" customHeight="1">
      <c r="A16" s="31" t="s">
        <v>33</v>
      </c>
      <c r="B16" s="24"/>
      <c r="C16" s="26">
        <v>14138593</v>
      </c>
      <c r="D16" s="24"/>
      <c r="E16" s="26">
        <v>14152849650</v>
      </c>
      <c r="F16" s="24"/>
      <c r="G16" s="26">
        <v>14572815940</v>
      </c>
      <c r="H16" s="24"/>
      <c r="I16" s="38">
        <f t="shared" si="0"/>
        <v>-419966290</v>
      </c>
      <c r="J16" s="24"/>
      <c r="K16" s="26">
        <v>14138593</v>
      </c>
      <c r="L16" s="24"/>
      <c r="M16" s="26">
        <v>14152849650</v>
      </c>
      <c r="N16" s="24"/>
      <c r="O16" s="26">
        <v>14572815940</v>
      </c>
      <c r="P16" s="24"/>
      <c r="Q16" s="105">
        <f t="shared" si="1"/>
        <v>-419966290</v>
      </c>
      <c r="R16" s="105"/>
      <c r="S16" s="13"/>
      <c r="T16" s="13"/>
    </row>
    <row r="17" spans="1:22" ht="21.75" customHeight="1">
      <c r="A17" s="31" t="s">
        <v>34</v>
      </c>
      <c r="B17" s="24"/>
      <c r="C17" s="26">
        <v>2700000</v>
      </c>
      <c r="D17" s="24"/>
      <c r="E17" s="26">
        <v>24665362650</v>
      </c>
      <c r="F17" s="24"/>
      <c r="G17" s="26">
        <v>24928111759</v>
      </c>
      <c r="H17" s="24"/>
      <c r="I17" s="38">
        <f t="shared" si="0"/>
        <v>-262749109</v>
      </c>
      <c r="J17" s="24"/>
      <c r="K17" s="26">
        <v>2700000</v>
      </c>
      <c r="L17" s="24"/>
      <c r="M17" s="26">
        <v>24665362650</v>
      </c>
      <c r="N17" s="24"/>
      <c r="O17" s="26">
        <v>24928111759</v>
      </c>
      <c r="P17" s="24"/>
      <c r="Q17" s="105">
        <f t="shared" si="1"/>
        <v>-262749109</v>
      </c>
      <c r="R17" s="105"/>
      <c r="S17" s="13"/>
      <c r="T17" s="13"/>
    </row>
    <row r="18" spans="1:22" ht="21.75" customHeight="1">
      <c r="A18" s="31" t="s">
        <v>31</v>
      </c>
      <c r="B18" s="24"/>
      <c r="C18" s="26">
        <v>26414739</v>
      </c>
      <c r="D18" s="24"/>
      <c r="E18" s="26">
        <v>86676242871</v>
      </c>
      <c r="F18" s="24"/>
      <c r="G18" s="26">
        <v>87974362877</v>
      </c>
      <c r="H18" s="24"/>
      <c r="I18" s="38">
        <f t="shared" si="0"/>
        <v>-1298120006</v>
      </c>
      <c r="J18" s="24"/>
      <c r="K18" s="26">
        <v>26414739</v>
      </c>
      <c r="L18" s="24"/>
      <c r="M18" s="26">
        <v>86676242871</v>
      </c>
      <c r="N18" s="24"/>
      <c r="O18" s="26">
        <v>87974362877</v>
      </c>
      <c r="P18" s="24"/>
      <c r="Q18" s="105">
        <f t="shared" si="1"/>
        <v>-1298120006</v>
      </c>
      <c r="R18" s="105"/>
      <c r="S18" s="13"/>
      <c r="T18" s="13"/>
    </row>
    <row r="19" spans="1:22" ht="21.75" customHeight="1">
      <c r="A19" s="32" t="s">
        <v>32</v>
      </c>
      <c r="B19" s="70"/>
      <c r="C19" s="37">
        <v>3350</v>
      </c>
      <c r="D19" s="70"/>
      <c r="E19" s="37">
        <v>33920894000</v>
      </c>
      <c r="F19" s="70"/>
      <c r="G19" s="37">
        <v>28282905192</v>
      </c>
      <c r="H19" s="70"/>
      <c r="I19" s="42">
        <f t="shared" si="0"/>
        <v>5637988808</v>
      </c>
      <c r="J19" s="70"/>
      <c r="K19" s="37">
        <v>3350</v>
      </c>
      <c r="L19" s="70"/>
      <c r="M19" s="37">
        <v>33920894000</v>
      </c>
      <c r="N19" s="70"/>
      <c r="O19" s="37">
        <f>G19</f>
        <v>28282905192</v>
      </c>
      <c r="P19" s="70"/>
      <c r="Q19" s="105">
        <f t="shared" ref="Q19" si="2">M19-O19</f>
        <v>5637988808</v>
      </c>
      <c r="R19" s="105"/>
      <c r="S19" s="13"/>
      <c r="T19" s="13"/>
      <c r="V19" s="19"/>
    </row>
    <row r="20" spans="1:22" ht="21.75" customHeight="1" thickBot="1">
      <c r="A20" s="23" t="s">
        <v>35</v>
      </c>
      <c r="B20" s="70"/>
      <c r="C20" s="28"/>
      <c r="D20" s="70"/>
      <c r="E20" s="28">
        <f>SUM(E8:E19)</f>
        <v>714235446937</v>
      </c>
      <c r="F20" s="70"/>
      <c r="G20" s="28">
        <f>SUM(G8:G19)</f>
        <v>857179890125</v>
      </c>
      <c r="H20" s="70"/>
      <c r="I20" s="43">
        <f>SUM(I8:I19)</f>
        <v>-142944443188</v>
      </c>
      <c r="J20" s="24"/>
      <c r="K20" s="28"/>
      <c r="L20" s="24"/>
      <c r="M20" s="28">
        <f>SUM(M8:M19)</f>
        <v>714235446937</v>
      </c>
      <c r="N20" s="24"/>
      <c r="O20" s="28">
        <f>SUM(O8:O19)</f>
        <v>767224701076</v>
      </c>
      <c r="P20" s="24"/>
      <c r="Q20" s="106">
        <f>SUM(Q8:R19)</f>
        <v>-52989254139</v>
      </c>
      <c r="R20" s="106"/>
      <c r="S20" s="13"/>
      <c r="T20" s="13"/>
      <c r="U20" s="19"/>
      <c r="V20" s="19"/>
    </row>
    <row r="21" spans="1:22" ht="16.5" thickTop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2" ht="15.75">
      <c r="A22" s="13"/>
      <c r="B22" s="13"/>
      <c r="C22" s="13"/>
      <c r="D22" s="13"/>
      <c r="E22" s="13"/>
      <c r="F22" s="13"/>
      <c r="G22" s="13"/>
      <c r="H22" s="13"/>
      <c r="I22" s="65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2">
      <c r="O23" s="68"/>
    </row>
    <row r="24" spans="1:22">
      <c r="E24" s="19"/>
      <c r="I24" s="19"/>
      <c r="Q24" s="19"/>
    </row>
    <row r="26" spans="1:22">
      <c r="I26" s="19"/>
    </row>
    <row r="27" spans="1:22">
      <c r="I27" s="19"/>
    </row>
  </sheetData>
  <mergeCells count="21">
    <mergeCell ref="Q18:R18"/>
    <mergeCell ref="Q19:R19"/>
    <mergeCell ref="Q20:R20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3"/>
  <sheetViews>
    <sheetView rightToLeft="1" view="pageBreakPreview" topLeftCell="A3" zoomScale="85" zoomScaleNormal="100" zoomScaleSheetLayoutView="85" workbookViewId="0">
      <selection activeCell="H7" sqref="A1:XFD1048576"/>
    </sheetView>
  </sheetViews>
  <sheetFormatPr defaultRowHeight="12.75"/>
  <cols>
    <col min="1" max="1" width="3.85546875" style="3" bestFit="1" customWidth="1"/>
    <col min="2" max="2" width="2.5703125" style="3" customWidth="1"/>
    <col min="3" max="3" width="23.42578125" style="3" customWidth="1"/>
    <col min="4" max="5" width="1.28515625" style="3" customWidth="1"/>
    <col min="6" max="6" width="12" style="3" bestFit="1" customWidth="1"/>
    <col min="7" max="7" width="1.28515625" style="3" customWidth="1"/>
    <col min="8" max="8" width="17" style="3" bestFit="1" customWidth="1"/>
    <col min="9" max="9" width="1.28515625" style="3" customWidth="1"/>
    <col min="10" max="10" width="17" style="3" bestFit="1" customWidth="1"/>
    <col min="11" max="11" width="1.28515625" style="3" customWidth="1"/>
    <col min="12" max="12" width="11.5703125" style="3" bestFit="1" customWidth="1"/>
    <col min="13" max="13" width="1.28515625" style="3" customWidth="1"/>
    <col min="14" max="14" width="17" style="3" bestFit="1" customWidth="1"/>
    <col min="15" max="15" width="1.28515625" style="3" customWidth="1"/>
    <col min="16" max="16" width="12.42578125" style="3" bestFit="1" customWidth="1"/>
    <col min="17" max="17" width="1.28515625" style="3" customWidth="1"/>
    <col min="18" max="18" width="17" style="3" bestFit="1" customWidth="1"/>
    <col min="19" max="19" width="1.28515625" style="3" customWidth="1"/>
    <col min="20" max="20" width="12.7109375" style="3" bestFit="1" customWidth="1"/>
    <col min="21" max="21" width="1.28515625" style="3" customWidth="1"/>
    <col min="22" max="22" width="16.42578125" style="3" bestFit="1" customWidth="1"/>
    <col min="23" max="23" width="1.28515625" style="3" customWidth="1"/>
    <col min="24" max="24" width="17" style="3" bestFit="1" customWidth="1"/>
    <col min="25" max="25" width="1.28515625" style="3" customWidth="1"/>
    <col min="26" max="26" width="16.7109375" style="3" bestFit="1" customWidth="1"/>
    <col min="27" max="27" width="1.28515625" style="3" customWidth="1"/>
    <col min="28" max="28" width="19.140625" style="4" bestFit="1" customWidth="1"/>
    <col min="29" max="29" width="0.28515625" style="3" customWidth="1"/>
    <col min="30" max="30" width="9.140625" style="3"/>
    <col min="31" max="31" width="18.42578125" style="4" bestFit="1" customWidth="1"/>
  </cols>
  <sheetData>
    <row r="1" spans="1:33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33" ht="21.75" customHeight="1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</row>
    <row r="3" spans="1:33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33" s="30" customFormat="1" ht="14.45" customHeight="1">
      <c r="A4" s="18" t="s">
        <v>3</v>
      </c>
      <c r="B4" s="88" t="s">
        <v>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29"/>
      <c r="AD4" s="29"/>
      <c r="AE4" s="45"/>
    </row>
    <row r="5" spans="1:33" s="30" customFormat="1" ht="14.45" customHeight="1">
      <c r="A5" s="88" t="s">
        <v>5</v>
      </c>
      <c r="B5" s="88"/>
      <c r="C5" s="88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29"/>
      <c r="AD5" s="29"/>
      <c r="AE5" s="45"/>
    </row>
    <row r="6" spans="1:33" ht="14.45" customHeight="1">
      <c r="A6" s="11"/>
      <c r="B6" s="11"/>
      <c r="C6" s="11"/>
      <c r="D6" s="11"/>
      <c r="E6" s="72"/>
      <c r="F6" s="89" t="s">
        <v>7</v>
      </c>
      <c r="G6" s="89"/>
      <c r="H6" s="89"/>
      <c r="I6" s="89"/>
      <c r="J6" s="89"/>
      <c r="K6" s="11"/>
      <c r="L6" s="89" t="s">
        <v>8</v>
      </c>
      <c r="M6" s="89"/>
      <c r="N6" s="89"/>
      <c r="O6" s="89"/>
      <c r="P6" s="89"/>
      <c r="Q6" s="89"/>
      <c r="R6" s="89"/>
      <c r="S6" s="11"/>
      <c r="T6" s="89" t="s">
        <v>9</v>
      </c>
      <c r="U6" s="89"/>
      <c r="V6" s="89"/>
      <c r="W6" s="89"/>
      <c r="X6" s="89"/>
      <c r="Y6" s="89"/>
      <c r="Z6" s="89"/>
      <c r="AA6" s="89"/>
      <c r="AB6" s="89"/>
      <c r="AC6" s="11"/>
      <c r="AD6" s="11"/>
      <c r="AE6" s="8"/>
      <c r="AF6" s="17"/>
      <c r="AG6" s="17"/>
    </row>
    <row r="7" spans="1:33" ht="14.45" customHeight="1">
      <c r="A7" s="11"/>
      <c r="B7" s="11"/>
      <c r="C7" s="11"/>
      <c r="D7" s="11"/>
      <c r="E7" s="72"/>
      <c r="F7" s="73"/>
      <c r="G7" s="73"/>
      <c r="H7" s="73"/>
      <c r="I7" s="73"/>
      <c r="J7" s="73"/>
      <c r="K7" s="11"/>
      <c r="L7" s="90" t="s">
        <v>10</v>
      </c>
      <c r="M7" s="90"/>
      <c r="N7" s="90"/>
      <c r="O7" s="6"/>
      <c r="P7" s="90" t="s">
        <v>11</v>
      </c>
      <c r="Q7" s="90"/>
      <c r="R7" s="90"/>
      <c r="S7" s="11"/>
      <c r="T7" s="6"/>
      <c r="U7" s="6"/>
      <c r="V7" s="6"/>
      <c r="W7" s="6"/>
      <c r="X7" s="6"/>
      <c r="Y7" s="6"/>
      <c r="Z7" s="6"/>
      <c r="AA7" s="6"/>
      <c r="AB7" s="50"/>
      <c r="AC7" s="11"/>
      <c r="AD7" s="11"/>
      <c r="AE7" s="8"/>
      <c r="AF7" s="17"/>
      <c r="AG7" s="17"/>
    </row>
    <row r="8" spans="1:33" ht="14.45" customHeight="1">
      <c r="A8" s="89" t="s">
        <v>12</v>
      </c>
      <c r="B8" s="89"/>
      <c r="C8" s="89"/>
      <c r="D8" s="11"/>
      <c r="E8" s="89" t="s">
        <v>13</v>
      </c>
      <c r="F8" s="89"/>
      <c r="G8" s="72"/>
      <c r="H8" s="75" t="s">
        <v>14</v>
      </c>
      <c r="I8" s="72"/>
      <c r="J8" s="75" t="s">
        <v>15</v>
      </c>
      <c r="K8" s="11"/>
      <c r="L8" s="16" t="s">
        <v>13</v>
      </c>
      <c r="M8" s="6"/>
      <c r="N8" s="16" t="s">
        <v>14</v>
      </c>
      <c r="O8" s="11"/>
      <c r="P8" s="16" t="s">
        <v>13</v>
      </c>
      <c r="Q8" s="6"/>
      <c r="R8" s="16" t="s">
        <v>16</v>
      </c>
      <c r="S8" s="11"/>
      <c r="T8" s="15" t="s">
        <v>13</v>
      </c>
      <c r="U8" s="11"/>
      <c r="V8" s="15" t="s">
        <v>17</v>
      </c>
      <c r="W8" s="11"/>
      <c r="X8" s="15" t="s">
        <v>14</v>
      </c>
      <c r="Y8" s="11"/>
      <c r="Z8" s="15" t="s">
        <v>15</v>
      </c>
      <c r="AA8" s="11"/>
      <c r="AB8" s="51" t="s">
        <v>18</v>
      </c>
      <c r="AC8" s="11"/>
      <c r="AD8" s="11"/>
      <c r="AE8" s="8"/>
      <c r="AF8" s="17"/>
      <c r="AG8" s="17"/>
    </row>
    <row r="9" spans="1:33" ht="21.75" customHeight="1">
      <c r="A9" s="91" t="s">
        <v>19</v>
      </c>
      <c r="B9" s="91"/>
      <c r="C9" s="91"/>
      <c r="D9" s="11"/>
      <c r="E9" s="92">
        <v>64400000</v>
      </c>
      <c r="F9" s="92"/>
      <c r="G9" s="72"/>
      <c r="H9" s="77">
        <v>154390620179</v>
      </c>
      <c r="I9" s="72"/>
      <c r="J9" s="77">
        <v>82069563240</v>
      </c>
      <c r="K9" s="11"/>
      <c r="L9" s="25">
        <v>0</v>
      </c>
      <c r="M9" s="11"/>
      <c r="N9" s="25">
        <v>0</v>
      </c>
      <c r="O9" s="11"/>
      <c r="P9" s="25">
        <v>-64400000</v>
      </c>
      <c r="Q9" s="11"/>
      <c r="R9" s="25">
        <v>71708934091</v>
      </c>
      <c r="S9" s="11"/>
      <c r="T9" s="25">
        <v>0</v>
      </c>
      <c r="U9" s="11"/>
      <c r="V9" s="25">
        <v>0</v>
      </c>
      <c r="W9" s="11"/>
      <c r="X9" s="25">
        <v>0</v>
      </c>
      <c r="Y9" s="11"/>
      <c r="Z9" s="25">
        <v>0</v>
      </c>
      <c r="AA9" s="11"/>
      <c r="AB9" s="34">
        <f>Z9/AB28</f>
        <v>0</v>
      </c>
      <c r="AC9" s="11"/>
      <c r="AD9" s="11"/>
      <c r="AE9" s="8"/>
      <c r="AF9" s="17"/>
      <c r="AG9" s="17"/>
    </row>
    <row r="10" spans="1:33" ht="21.75" customHeight="1">
      <c r="A10" s="93" t="s">
        <v>20</v>
      </c>
      <c r="B10" s="93"/>
      <c r="C10" s="93"/>
      <c r="D10" s="11"/>
      <c r="E10" s="94">
        <v>509934265</v>
      </c>
      <c r="F10" s="94"/>
      <c r="G10" s="72"/>
      <c r="H10" s="76">
        <v>194956716119</v>
      </c>
      <c r="I10" s="72"/>
      <c r="J10" s="76">
        <v>235708572597.311</v>
      </c>
      <c r="K10" s="11"/>
      <c r="L10" s="26">
        <v>52301700</v>
      </c>
      <c r="M10" s="11"/>
      <c r="N10" s="26">
        <v>21636316327</v>
      </c>
      <c r="O10" s="11"/>
      <c r="P10" s="26">
        <v>-5</v>
      </c>
      <c r="Q10" s="11"/>
      <c r="R10" s="26">
        <v>5</v>
      </c>
      <c r="S10" s="11"/>
      <c r="T10" s="26">
        <v>562235960</v>
      </c>
      <c r="U10" s="11"/>
      <c r="V10" s="26">
        <v>382</v>
      </c>
      <c r="W10" s="11"/>
      <c r="X10" s="26">
        <v>216593030520</v>
      </c>
      <c r="Y10" s="11"/>
      <c r="Z10" s="26">
        <v>213496230606.51599</v>
      </c>
      <c r="AA10" s="11"/>
      <c r="AB10" s="52">
        <f>Z10/AB28</f>
        <v>0.28920265172950876</v>
      </c>
      <c r="AC10" s="11"/>
      <c r="AD10" s="11"/>
      <c r="AE10" s="8"/>
      <c r="AF10" s="17"/>
      <c r="AG10" s="17"/>
    </row>
    <row r="11" spans="1:33" ht="21.75" customHeight="1">
      <c r="A11" s="93" t="s">
        <v>21</v>
      </c>
      <c r="B11" s="93"/>
      <c r="C11" s="93"/>
      <c r="D11" s="11"/>
      <c r="E11" s="94">
        <v>45334333</v>
      </c>
      <c r="F11" s="94"/>
      <c r="G11" s="72"/>
      <c r="H11" s="76">
        <v>94494585949</v>
      </c>
      <c r="I11" s="72"/>
      <c r="J11" s="76">
        <v>59710586677.211304</v>
      </c>
      <c r="K11" s="11"/>
      <c r="L11" s="26">
        <v>0</v>
      </c>
      <c r="M11" s="11"/>
      <c r="N11" s="26">
        <v>0</v>
      </c>
      <c r="O11" s="11"/>
      <c r="P11" s="26">
        <v>-45334333</v>
      </c>
      <c r="Q11" s="11"/>
      <c r="R11" s="26">
        <v>52930371695</v>
      </c>
      <c r="S11" s="11"/>
      <c r="T11" s="26">
        <v>0</v>
      </c>
      <c r="U11" s="11"/>
      <c r="V11" s="26">
        <v>0</v>
      </c>
      <c r="W11" s="11"/>
      <c r="X11" s="26">
        <v>0</v>
      </c>
      <c r="Y11" s="11"/>
      <c r="Z11" s="26">
        <v>0</v>
      </c>
      <c r="AA11" s="11"/>
      <c r="AB11" s="52">
        <f>Z11/Z25</f>
        <v>0</v>
      </c>
      <c r="AC11" s="11"/>
      <c r="AD11" s="11"/>
      <c r="AE11" s="8"/>
      <c r="AF11" s="17"/>
      <c r="AG11" s="17"/>
    </row>
    <row r="12" spans="1:33" ht="21.75" customHeight="1">
      <c r="A12" s="93" t="s">
        <v>22</v>
      </c>
      <c r="B12" s="93"/>
      <c r="C12" s="93"/>
      <c r="D12" s="11"/>
      <c r="E12" s="94">
        <v>4008660</v>
      </c>
      <c r="F12" s="94"/>
      <c r="G12" s="72"/>
      <c r="H12" s="76">
        <v>9694187780</v>
      </c>
      <c r="I12" s="72"/>
      <c r="J12" s="76">
        <v>8435839537.3409996</v>
      </c>
      <c r="K12" s="11"/>
      <c r="L12" s="26">
        <v>0</v>
      </c>
      <c r="M12" s="11"/>
      <c r="N12" s="26">
        <v>0</v>
      </c>
      <c r="O12" s="11"/>
      <c r="P12" s="26">
        <v>-4008660</v>
      </c>
      <c r="Q12" s="11"/>
      <c r="R12" s="26">
        <v>8049353501</v>
      </c>
      <c r="S12" s="11"/>
      <c r="T12" s="26">
        <v>0</v>
      </c>
      <c r="U12" s="11"/>
      <c r="V12" s="26">
        <v>0</v>
      </c>
      <c r="W12" s="11"/>
      <c r="X12" s="26">
        <v>0</v>
      </c>
      <c r="Y12" s="11"/>
      <c r="Z12" s="26">
        <v>0</v>
      </c>
      <c r="AA12" s="11"/>
      <c r="AB12" s="52">
        <f>Z12/Z25</f>
        <v>0</v>
      </c>
      <c r="AC12" s="11"/>
      <c r="AD12" s="11"/>
      <c r="AE12" s="8"/>
      <c r="AF12" s="17"/>
      <c r="AG12" s="17"/>
    </row>
    <row r="13" spans="1:33" ht="21.75" customHeight="1">
      <c r="A13" s="93" t="s">
        <v>23</v>
      </c>
      <c r="B13" s="93"/>
      <c r="C13" s="93"/>
      <c r="D13" s="11"/>
      <c r="E13" s="94">
        <v>35838502</v>
      </c>
      <c r="F13" s="94"/>
      <c r="G13" s="72"/>
      <c r="H13" s="76">
        <v>85993855840</v>
      </c>
      <c r="I13" s="72"/>
      <c r="J13" s="76">
        <v>69683014258.023605</v>
      </c>
      <c r="K13" s="11"/>
      <c r="L13" s="26">
        <v>0</v>
      </c>
      <c r="M13" s="11"/>
      <c r="N13" s="26">
        <v>0</v>
      </c>
      <c r="O13" s="11"/>
      <c r="P13" s="26">
        <v>0</v>
      </c>
      <c r="Q13" s="11"/>
      <c r="R13" s="26">
        <v>0</v>
      </c>
      <c r="S13" s="11"/>
      <c r="T13" s="26">
        <v>35838502</v>
      </c>
      <c r="U13" s="11"/>
      <c r="V13" s="26">
        <v>1493</v>
      </c>
      <c r="W13" s="11"/>
      <c r="X13" s="26">
        <v>85993855840</v>
      </c>
      <c r="Y13" s="11"/>
      <c r="Z13" s="26">
        <v>53188517529.258301</v>
      </c>
      <c r="AA13" s="11"/>
      <c r="AB13" s="52">
        <f>Z13/AB28</f>
        <v>7.204932971099251E-2</v>
      </c>
      <c r="AC13" s="11"/>
      <c r="AD13" s="11"/>
      <c r="AE13" s="8"/>
      <c r="AF13" s="17"/>
      <c r="AG13" s="17"/>
    </row>
    <row r="14" spans="1:33" ht="21.75" customHeight="1">
      <c r="A14" s="93" t="s">
        <v>24</v>
      </c>
      <c r="B14" s="93"/>
      <c r="C14" s="93"/>
      <c r="D14" s="11"/>
      <c r="E14" s="94">
        <v>101000006</v>
      </c>
      <c r="F14" s="94"/>
      <c r="G14" s="72"/>
      <c r="H14" s="76">
        <v>34813732997</v>
      </c>
      <c r="I14" s="72"/>
      <c r="J14" s="76">
        <v>41264012001.327301</v>
      </c>
      <c r="K14" s="11"/>
      <c r="L14" s="26">
        <v>3000000</v>
      </c>
      <c r="M14" s="11"/>
      <c r="N14" s="26">
        <v>1103022609</v>
      </c>
      <c r="O14" s="11"/>
      <c r="P14" s="26">
        <v>-6</v>
      </c>
      <c r="Q14" s="11"/>
      <c r="R14" s="26">
        <v>6</v>
      </c>
      <c r="S14" s="11"/>
      <c r="T14" s="26">
        <v>104000000</v>
      </c>
      <c r="U14" s="11"/>
      <c r="V14" s="26">
        <v>382</v>
      </c>
      <c r="W14" s="11"/>
      <c r="X14" s="26">
        <v>35916753534</v>
      </c>
      <c r="Y14" s="11"/>
      <c r="Z14" s="26">
        <v>39491618400</v>
      </c>
      <c r="AA14" s="11"/>
      <c r="AB14" s="52">
        <f>Z14/AB28</f>
        <v>5.3495467952403675E-2</v>
      </c>
      <c r="AC14" s="11"/>
      <c r="AD14" s="11"/>
      <c r="AE14" s="8"/>
      <c r="AF14" s="17"/>
      <c r="AG14" s="17"/>
    </row>
    <row r="15" spans="1:33" ht="21.75" customHeight="1">
      <c r="A15" s="93" t="s">
        <v>25</v>
      </c>
      <c r="B15" s="93"/>
      <c r="C15" s="93"/>
      <c r="D15" s="11"/>
      <c r="E15" s="94">
        <v>6056764</v>
      </c>
      <c r="F15" s="94"/>
      <c r="G15" s="72"/>
      <c r="H15" s="76">
        <v>6880817598</v>
      </c>
      <c r="I15" s="72"/>
      <c r="J15" s="76">
        <v>4840663908.3767996</v>
      </c>
      <c r="K15" s="11"/>
      <c r="L15" s="26">
        <v>0</v>
      </c>
      <c r="M15" s="11"/>
      <c r="N15" s="26">
        <v>0</v>
      </c>
      <c r="O15" s="11"/>
      <c r="P15" s="26">
        <v>-934395</v>
      </c>
      <c r="Q15" s="11"/>
      <c r="R15" s="26">
        <v>727951607</v>
      </c>
      <c r="S15" s="11"/>
      <c r="T15" s="26">
        <v>5122369</v>
      </c>
      <c r="U15" s="11"/>
      <c r="V15" s="26">
        <v>766</v>
      </c>
      <c r="W15" s="11"/>
      <c r="X15" s="26">
        <v>5819293398</v>
      </c>
      <c r="Y15" s="11"/>
      <c r="Z15" s="26">
        <v>3900388432.8087001</v>
      </c>
      <c r="AA15" s="11"/>
      <c r="AB15" s="52">
        <f>Z15/AB28</f>
        <v>5.2834781875954672E-3</v>
      </c>
      <c r="AC15" s="11"/>
      <c r="AD15" s="11"/>
      <c r="AE15" s="8"/>
      <c r="AF15" s="17"/>
      <c r="AG15" s="17"/>
    </row>
    <row r="16" spans="1:33" ht="21.75" customHeight="1">
      <c r="A16" s="93" t="s">
        <v>26</v>
      </c>
      <c r="B16" s="93"/>
      <c r="C16" s="93"/>
      <c r="D16" s="11"/>
      <c r="E16" s="94">
        <v>3250000</v>
      </c>
      <c r="F16" s="94"/>
      <c r="G16" s="72"/>
      <c r="H16" s="76">
        <v>3910047106</v>
      </c>
      <c r="I16" s="72"/>
      <c r="J16" s="76">
        <v>3889717650</v>
      </c>
      <c r="K16" s="11"/>
      <c r="L16" s="26">
        <v>0</v>
      </c>
      <c r="M16" s="11"/>
      <c r="N16" s="26">
        <v>0</v>
      </c>
      <c r="O16" s="11"/>
      <c r="P16" s="26">
        <v>-3250000</v>
      </c>
      <c r="Q16" s="11"/>
      <c r="R16" s="26">
        <v>3609088157</v>
      </c>
      <c r="S16" s="11"/>
      <c r="T16" s="26">
        <v>0</v>
      </c>
      <c r="U16" s="11"/>
      <c r="V16" s="26">
        <v>0</v>
      </c>
      <c r="W16" s="11"/>
      <c r="X16" s="26">
        <v>0</v>
      </c>
      <c r="Y16" s="11"/>
      <c r="Z16" s="26">
        <v>0</v>
      </c>
      <c r="AA16" s="11"/>
      <c r="AB16" s="52">
        <f>Z16/AB28</f>
        <v>0</v>
      </c>
      <c r="AC16" s="11"/>
      <c r="AD16" s="11"/>
      <c r="AE16" s="8"/>
      <c r="AF16" s="17"/>
      <c r="AG16" s="17"/>
    </row>
    <row r="17" spans="1:33" ht="21.75" customHeight="1">
      <c r="A17" s="93" t="s">
        <v>27</v>
      </c>
      <c r="B17" s="93"/>
      <c r="C17" s="93"/>
      <c r="D17" s="11"/>
      <c r="E17" s="94">
        <v>12231150</v>
      </c>
      <c r="F17" s="94"/>
      <c r="G17" s="72"/>
      <c r="H17" s="76">
        <v>53886698074</v>
      </c>
      <c r="I17" s="72"/>
      <c r="J17" s="76">
        <v>65533639403.925003</v>
      </c>
      <c r="K17" s="11"/>
      <c r="L17" s="26">
        <v>0</v>
      </c>
      <c r="M17" s="11"/>
      <c r="N17" s="26">
        <v>0</v>
      </c>
      <c r="O17" s="11"/>
      <c r="P17" s="26">
        <v>0</v>
      </c>
      <c r="Q17" s="11"/>
      <c r="R17" s="26">
        <v>0</v>
      </c>
      <c r="S17" s="11"/>
      <c r="T17" s="26">
        <v>12231150</v>
      </c>
      <c r="U17" s="11"/>
      <c r="V17" s="26">
        <v>4304</v>
      </c>
      <c r="W17" s="11"/>
      <c r="X17" s="26">
        <v>53886698074</v>
      </c>
      <c r="Y17" s="11"/>
      <c r="Z17" s="26">
        <v>52329644525.879997</v>
      </c>
      <c r="AA17" s="11"/>
      <c r="AB17" s="52">
        <f>Z17/AB28</f>
        <v>7.0885897694557123E-2</v>
      </c>
      <c r="AC17" s="11"/>
      <c r="AD17" s="11"/>
      <c r="AE17" s="8"/>
      <c r="AF17" s="17"/>
      <c r="AG17" s="17"/>
    </row>
    <row r="18" spans="1:33" ht="21.75" customHeight="1">
      <c r="A18" s="93" t="s">
        <v>28</v>
      </c>
      <c r="B18" s="93"/>
      <c r="C18" s="93"/>
      <c r="D18" s="11"/>
      <c r="E18" s="94">
        <v>1041186</v>
      </c>
      <c r="F18" s="94"/>
      <c r="G18" s="72"/>
      <c r="H18" s="76">
        <v>3450691979</v>
      </c>
      <c r="I18" s="72"/>
      <c r="J18" s="76">
        <v>4730943601.8242998</v>
      </c>
      <c r="K18" s="11"/>
      <c r="L18" s="26">
        <v>12503170</v>
      </c>
      <c r="M18" s="11"/>
      <c r="N18" s="26">
        <v>47927996325</v>
      </c>
      <c r="O18" s="11"/>
      <c r="P18" s="26">
        <v>0</v>
      </c>
      <c r="Q18" s="11"/>
      <c r="R18" s="26">
        <v>0</v>
      </c>
      <c r="S18" s="11"/>
      <c r="T18" s="26">
        <v>13544356</v>
      </c>
      <c r="U18" s="11"/>
      <c r="V18" s="26">
        <v>3640</v>
      </c>
      <c r="W18" s="11"/>
      <c r="X18" s="26">
        <v>51378688304</v>
      </c>
      <c r="Y18" s="11"/>
      <c r="Z18" s="26">
        <v>49008112177.751999</v>
      </c>
      <c r="AA18" s="11"/>
      <c r="AB18" s="52">
        <f>Z18/AB28</f>
        <v>6.638653974263907E-2</v>
      </c>
      <c r="AC18" s="11"/>
      <c r="AD18" s="11"/>
      <c r="AE18" s="8"/>
      <c r="AF18" s="17"/>
      <c r="AG18" s="17"/>
    </row>
    <row r="19" spans="1:33" ht="21.75" customHeight="1">
      <c r="A19" s="93" t="s">
        <v>29</v>
      </c>
      <c r="B19" s="93"/>
      <c r="C19" s="93"/>
      <c r="D19" s="11"/>
      <c r="E19" s="94">
        <v>54000000</v>
      </c>
      <c r="F19" s="94"/>
      <c r="G19" s="72"/>
      <c r="H19" s="76">
        <v>102483795861</v>
      </c>
      <c r="I19" s="72"/>
      <c r="J19" s="76">
        <v>106391183400</v>
      </c>
      <c r="K19" s="11"/>
      <c r="L19" s="26">
        <v>1000000</v>
      </c>
      <c r="M19" s="11"/>
      <c r="N19" s="26">
        <v>1913774326</v>
      </c>
      <c r="O19" s="11"/>
      <c r="P19" s="26">
        <v>-39000000</v>
      </c>
      <c r="Q19" s="11"/>
      <c r="R19" s="26">
        <v>56501500415</v>
      </c>
      <c r="S19" s="11"/>
      <c r="T19" s="26">
        <v>16000000</v>
      </c>
      <c r="U19" s="11"/>
      <c r="V19" s="26">
        <v>1441</v>
      </c>
      <c r="W19" s="11"/>
      <c r="X19" s="26">
        <v>30370202240</v>
      </c>
      <c r="Y19" s="11"/>
      <c r="Z19" s="26">
        <v>22918816800</v>
      </c>
      <c r="AA19" s="11"/>
      <c r="AB19" s="52">
        <f>Z19/AB28</f>
        <v>3.1045899846723197E-2</v>
      </c>
      <c r="AC19" s="11"/>
      <c r="AD19" s="11"/>
      <c r="AE19" s="8"/>
      <c r="AF19" s="17"/>
      <c r="AG19" s="17"/>
    </row>
    <row r="20" spans="1:33" ht="21.75" customHeight="1">
      <c r="A20" s="93" t="s">
        <v>31</v>
      </c>
      <c r="B20" s="93"/>
      <c r="C20" s="93"/>
      <c r="D20" s="11"/>
      <c r="E20" s="94">
        <v>0</v>
      </c>
      <c r="F20" s="94"/>
      <c r="G20" s="72"/>
      <c r="H20" s="76">
        <v>0</v>
      </c>
      <c r="I20" s="72"/>
      <c r="J20" s="76">
        <v>0</v>
      </c>
      <c r="K20" s="11"/>
      <c r="L20" s="26">
        <v>26414739</v>
      </c>
      <c r="M20" s="11"/>
      <c r="N20" s="26">
        <v>87974362877</v>
      </c>
      <c r="O20" s="11"/>
      <c r="P20" s="26">
        <v>0</v>
      </c>
      <c r="Q20" s="11"/>
      <c r="R20" s="26">
        <v>0</v>
      </c>
      <c r="S20" s="11"/>
      <c r="T20" s="26">
        <v>26414739</v>
      </c>
      <c r="U20" s="11"/>
      <c r="V20" s="26">
        <v>3301</v>
      </c>
      <c r="W20" s="11"/>
      <c r="X20" s="26">
        <v>87974362877</v>
      </c>
      <c r="Y20" s="11"/>
      <c r="Z20" s="26">
        <v>86676242871.037903</v>
      </c>
      <c r="AA20" s="11"/>
      <c r="AB20" s="52">
        <f>Z20/AB28</f>
        <v>0.11741190562963522</v>
      </c>
      <c r="AC20" s="11"/>
      <c r="AD20" s="11"/>
      <c r="AE20" s="8"/>
      <c r="AF20" s="17"/>
      <c r="AG20" s="17"/>
    </row>
    <row r="21" spans="1:33" ht="21.75" customHeight="1">
      <c r="A21" s="93" t="s">
        <v>30</v>
      </c>
      <c r="B21" s="93"/>
      <c r="C21" s="93"/>
      <c r="D21" s="11"/>
      <c r="E21" s="94">
        <v>39844497</v>
      </c>
      <c r="F21" s="94"/>
      <c r="G21" s="72"/>
      <c r="H21" s="76">
        <v>202246756875</v>
      </c>
      <c r="I21" s="72"/>
      <c r="J21" s="76">
        <v>159815948749.89999</v>
      </c>
      <c r="K21" s="11"/>
      <c r="L21" s="26">
        <v>1104137</v>
      </c>
      <c r="M21" s="11"/>
      <c r="N21" s="26">
        <v>4149479896</v>
      </c>
      <c r="O21" s="11"/>
      <c r="P21" s="26">
        <v>0</v>
      </c>
      <c r="Q21" s="11"/>
      <c r="R21" s="26">
        <v>0</v>
      </c>
      <c r="S21" s="11"/>
      <c r="T21" s="26">
        <v>40948634</v>
      </c>
      <c r="U21" s="11"/>
      <c r="V21" s="26">
        <v>2960</v>
      </c>
      <c r="W21" s="11"/>
      <c r="X21" s="26">
        <v>206396236771</v>
      </c>
      <c r="Y21" s="11"/>
      <c r="Z21" s="26">
        <v>120486769297.992</v>
      </c>
      <c r="AA21" s="11"/>
      <c r="AB21" s="52">
        <f>Z21/AB28</f>
        <v>0.16321174889275711</v>
      </c>
      <c r="AC21" s="11"/>
      <c r="AD21" s="11"/>
      <c r="AE21" s="8"/>
      <c r="AF21" s="17"/>
      <c r="AG21" s="17"/>
    </row>
    <row r="22" spans="1:33" s="71" customFormat="1" ht="21.75" customHeight="1">
      <c r="A22" s="93" t="s">
        <v>32</v>
      </c>
      <c r="B22" s="93"/>
      <c r="C22" s="93"/>
      <c r="D22" s="72"/>
      <c r="E22" s="94">
        <v>5060</v>
      </c>
      <c r="F22" s="94"/>
      <c r="G22" s="72"/>
      <c r="H22" s="76">
        <v>42719850828</v>
      </c>
      <c r="I22" s="72"/>
      <c r="J22" s="76">
        <v>48459468078.559998</v>
      </c>
      <c r="K22" s="72"/>
      <c r="L22" s="76"/>
      <c r="M22" s="72"/>
      <c r="N22" s="76"/>
      <c r="O22" s="72"/>
      <c r="P22" s="76">
        <v>1710</v>
      </c>
      <c r="Q22" s="72"/>
      <c r="R22" s="76">
        <v>17504215918</v>
      </c>
      <c r="S22" s="72"/>
      <c r="T22" s="76">
        <v>3350</v>
      </c>
      <c r="U22" s="72"/>
      <c r="V22" s="76">
        <v>10150000</v>
      </c>
      <c r="W22" s="72"/>
      <c r="X22" s="76">
        <v>28282905192</v>
      </c>
      <c r="Y22" s="72"/>
      <c r="Z22" s="76">
        <v>33920894000</v>
      </c>
      <c r="AA22" s="72"/>
      <c r="AB22" s="52">
        <f>Z22/AB28</f>
        <v>4.5949347517595836E-2</v>
      </c>
      <c r="AC22" s="72"/>
      <c r="AD22" s="72"/>
      <c r="AE22" s="52"/>
      <c r="AF22" s="79"/>
      <c r="AG22" s="79"/>
    </row>
    <row r="23" spans="1:33" ht="21.75" customHeight="1">
      <c r="A23" s="93" t="s">
        <v>33</v>
      </c>
      <c r="B23" s="93"/>
      <c r="C23" s="93"/>
      <c r="D23" s="11"/>
      <c r="E23" s="94">
        <v>0</v>
      </c>
      <c r="F23" s="94"/>
      <c r="G23" s="72"/>
      <c r="H23" s="76">
        <v>0</v>
      </c>
      <c r="I23" s="72"/>
      <c r="J23" s="76">
        <v>0</v>
      </c>
      <c r="K23" s="11"/>
      <c r="L23" s="26">
        <v>14138593</v>
      </c>
      <c r="M23" s="11"/>
      <c r="N23" s="26">
        <v>14572815940</v>
      </c>
      <c r="O23" s="11"/>
      <c r="P23" s="26">
        <v>0</v>
      </c>
      <c r="Q23" s="11"/>
      <c r="R23" s="26">
        <v>0</v>
      </c>
      <c r="S23" s="11"/>
      <c r="T23" s="26">
        <v>14138593</v>
      </c>
      <c r="U23" s="11"/>
      <c r="V23" s="26">
        <v>1007</v>
      </c>
      <c r="W23" s="11"/>
      <c r="X23" s="26">
        <v>14572815940</v>
      </c>
      <c r="Y23" s="11"/>
      <c r="Z23" s="26">
        <v>14152849650.2516</v>
      </c>
      <c r="AA23" s="11"/>
      <c r="AB23" s="52">
        <f>Z23/AB28</f>
        <v>1.9171493739041652E-2</v>
      </c>
      <c r="AC23" s="11"/>
      <c r="AD23" s="11"/>
      <c r="AE23" s="8"/>
      <c r="AF23" s="17"/>
      <c r="AG23" s="17"/>
    </row>
    <row r="24" spans="1:33" ht="21.75" customHeight="1">
      <c r="A24" s="96" t="s">
        <v>34</v>
      </c>
      <c r="B24" s="96"/>
      <c r="C24" s="96"/>
      <c r="D24" s="12"/>
      <c r="E24" s="94">
        <v>0</v>
      </c>
      <c r="F24" s="94"/>
      <c r="G24" s="72"/>
      <c r="H24" s="37">
        <v>0</v>
      </c>
      <c r="I24" s="72"/>
      <c r="J24" s="37">
        <v>0</v>
      </c>
      <c r="K24" s="11"/>
      <c r="L24" s="27">
        <v>2700000</v>
      </c>
      <c r="M24" s="11"/>
      <c r="N24" s="27">
        <v>24928111759</v>
      </c>
      <c r="O24" s="11"/>
      <c r="P24" s="27">
        <v>0</v>
      </c>
      <c r="Q24" s="11"/>
      <c r="R24" s="27">
        <v>0</v>
      </c>
      <c r="S24" s="11"/>
      <c r="T24" s="27">
        <v>2700000</v>
      </c>
      <c r="U24" s="11"/>
      <c r="V24" s="27">
        <v>9190</v>
      </c>
      <c r="W24" s="11"/>
      <c r="X24" s="27">
        <v>24928111759</v>
      </c>
      <c r="Y24" s="11"/>
      <c r="Z24" s="27">
        <v>24665362650</v>
      </c>
      <c r="AA24" s="11"/>
      <c r="AB24" s="53">
        <f>Z24/AB28</f>
        <v>3.3411776235979469E-2</v>
      </c>
      <c r="AC24" s="11"/>
      <c r="AD24" s="11"/>
      <c r="AE24" s="8"/>
      <c r="AF24" s="17"/>
      <c r="AG24" s="17"/>
    </row>
    <row r="25" spans="1:33" ht="21.75" thickBot="1">
      <c r="A25" s="95" t="s">
        <v>35</v>
      </c>
      <c r="B25" s="95"/>
      <c r="C25" s="95"/>
      <c r="D25" s="95"/>
      <c r="E25" s="72"/>
      <c r="F25" s="28"/>
      <c r="G25" s="72"/>
      <c r="H25" s="28">
        <f>SUM(H9:H24)</f>
        <v>989922357185</v>
      </c>
      <c r="I25" s="72"/>
      <c r="J25" s="28">
        <f>SUM(J9:J24)</f>
        <v>890533153103.80029</v>
      </c>
      <c r="K25" s="11"/>
      <c r="L25" s="28"/>
      <c r="M25" s="11"/>
      <c r="N25" s="28">
        <f>SUM(N9:N24)</f>
        <v>204205880059</v>
      </c>
      <c r="O25" s="11"/>
      <c r="P25" s="28"/>
      <c r="Q25" s="11"/>
      <c r="R25" s="28">
        <f>SUM(R9:R24)</f>
        <v>211031415395</v>
      </c>
      <c r="S25" s="11"/>
      <c r="T25" s="28"/>
      <c r="U25" s="11"/>
      <c r="V25" s="28"/>
      <c r="W25" s="11"/>
      <c r="X25" s="28">
        <f>SUM(X9:X24)</f>
        <v>842112954449</v>
      </c>
      <c r="Y25" s="11"/>
      <c r="Z25" s="28">
        <f>SUM(Z9:Z24)</f>
        <v>714235446941.49646</v>
      </c>
      <c r="AA25" s="11"/>
      <c r="AB25" s="54">
        <f>SUM(AB9:AB24)</f>
        <v>0.9675055368794292</v>
      </c>
      <c r="AC25" s="11"/>
      <c r="AD25" s="11"/>
      <c r="AE25" s="8"/>
      <c r="AF25" s="17"/>
      <c r="AG25" s="17"/>
    </row>
    <row r="26" spans="1:33" ht="21.75" thickTop="1">
      <c r="A26" s="83"/>
      <c r="B26" s="83"/>
      <c r="C26" s="83"/>
      <c r="D26" s="83"/>
      <c r="E26" s="72"/>
      <c r="F26" s="78"/>
      <c r="G26" s="72"/>
      <c r="H26" s="78"/>
      <c r="I26" s="72"/>
      <c r="J26" s="78"/>
      <c r="K26" s="11"/>
      <c r="L26" s="78"/>
      <c r="M26" s="11"/>
      <c r="N26" s="78"/>
      <c r="O26" s="11"/>
      <c r="P26" s="78"/>
      <c r="Q26" s="11"/>
      <c r="R26" s="78"/>
      <c r="S26" s="11"/>
      <c r="T26" s="78"/>
      <c r="U26" s="11"/>
      <c r="V26" s="78"/>
      <c r="W26" s="11"/>
      <c r="X26" s="78"/>
      <c r="Y26" s="11"/>
      <c r="Z26" s="78"/>
      <c r="AA26" s="11"/>
      <c r="AB26" s="84"/>
      <c r="AC26" s="11"/>
      <c r="AD26" s="11"/>
      <c r="AE26" s="8"/>
      <c r="AF26" s="17"/>
      <c r="AG26" s="17"/>
    </row>
    <row r="27" spans="1:33" ht="18.75">
      <c r="A27" s="11"/>
      <c r="B27" s="11"/>
      <c r="C27" s="11"/>
      <c r="D27" s="11"/>
      <c r="E27" s="72"/>
      <c r="F27" s="72"/>
      <c r="G27" s="72"/>
      <c r="H27" s="72"/>
      <c r="I27" s="72"/>
      <c r="J27" s="76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8"/>
      <c r="AC27" s="11"/>
      <c r="AD27" s="11"/>
      <c r="AE27" s="8"/>
      <c r="AF27" s="17"/>
      <c r="AG27" s="17"/>
    </row>
    <row r="28" spans="1:33" ht="87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9"/>
      <c r="U28" s="11"/>
      <c r="V28" s="11"/>
      <c r="W28" s="11"/>
      <c r="X28" s="55"/>
      <c r="Y28" s="11"/>
      <c r="Z28" s="9"/>
      <c r="AA28" s="11"/>
      <c r="AB28" s="61">
        <v>738223627376</v>
      </c>
      <c r="AC28" s="11"/>
      <c r="AD28" s="11"/>
      <c r="AE28" s="8"/>
      <c r="AF28" s="17"/>
      <c r="AG28" s="17"/>
    </row>
    <row r="29" spans="1:33" ht="18.7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8"/>
      <c r="AC29" s="11"/>
      <c r="AD29" s="11"/>
      <c r="AE29" s="8"/>
      <c r="AF29" s="17"/>
      <c r="AG29" s="17"/>
    </row>
    <row r="30" spans="1:33" ht="18.7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9"/>
      <c r="AA30" s="11"/>
      <c r="AB30" s="60"/>
      <c r="AC30" s="11"/>
      <c r="AD30" s="11"/>
      <c r="AE30" s="8"/>
      <c r="AF30" s="17"/>
      <c r="AG30" s="17"/>
    </row>
    <row r="31" spans="1:33" ht="18.7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8"/>
      <c r="AC31" s="11"/>
      <c r="AD31" s="11"/>
      <c r="AE31" s="8"/>
      <c r="AF31" s="17"/>
      <c r="AG31" s="17"/>
    </row>
    <row r="32" spans="1:33" ht="18.7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8"/>
      <c r="AC32" s="11"/>
      <c r="AD32" s="11"/>
      <c r="AE32" s="8"/>
      <c r="AF32" s="17"/>
      <c r="AG32" s="17"/>
    </row>
    <row r="33" spans="1:33" ht="18.7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8"/>
      <c r="AC33" s="11"/>
      <c r="AD33" s="11"/>
      <c r="AE33" s="8"/>
      <c r="AF33" s="17"/>
      <c r="AG33" s="17"/>
    </row>
  </sheetData>
  <mergeCells count="46">
    <mergeCell ref="A25:D25"/>
    <mergeCell ref="A22:C22"/>
    <mergeCell ref="A23:C23"/>
    <mergeCell ref="E23:F23"/>
    <mergeCell ref="A24:C24"/>
    <mergeCell ref="E24:F24"/>
    <mergeCell ref="A21:C21"/>
    <mergeCell ref="E21:F21"/>
    <mergeCell ref="E22:F22"/>
    <mergeCell ref="A20:C20"/>
    <mergeCell ref="E20:F20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rightToLeft="1" view="pageBreakPreview" zoomScaleNormal="100" zoomScaleSheetLayoutView="100" workbookViewId="0">
      <selection activeCell="J9" sqref="J9"/>
    </sheetView>
  </sheetViews>
  <sheetFormatPr defaultRowHeight="12.75"/>
  <cols>
    <col min="1" max="1" width="6.140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5.85546875" bestFit="1" customWidth="1"/>
    <col min="7" max="7" width="1.28515625" customWidth="1"/>
    <col min="8" max="8" width="16" bestFit="1" customWidth="1"/>
    <col min="9" max="9" width="1.28515625" customWidth="1"/>
    <col min="10" max="10" width="19.42578125" bestFit="1" customWidth="1"/>
    <col min="11" max="11" width="1.28515625" customWidth="1"/>
    <col min="12" max="12" width="22.85546875" customWidth="1"/>
    <col min="13" max="13" width="0.28515625" customWidth="1"/>
    <col min="15" max="15" width="11" bestFit="1" customWidth="1"/>
  </cols>
  <sheetData>
    <row r="1" spans="1:12" ht="29.1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21.75" customHeight="1">
      <c r="A2" s="100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21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2" ht="14.45" customHeight="1"/>
    <row r="5" spans="1:12" ht="14.45" customHeight="1">
      <c r="A5" s="5" t="s">
        <v>39</v>
      </c>
      <c r="B5" s="101" t="s">
        <v>40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ht="14.45" customHeight="1">
      <c r="A6" s="13"/>
      <c r="B6" s="13"/>
      <c r="C6" s="13"/>
      <c r="D6" s="15" t="s">
        <v>7</v>
      </c>
      <c r="E6" s="13"/>
      <c r="F6" s="99" t="s">
        <v>8</v>
      </c>
      <c r="G6" s="99"/>
      <c r="H6" s="99"/>
      <c r="I6" s="13"/>
      <c r="J6" s="15" t="s">
        <v>9</v>
      </c>
      <c r="K6" s="13"/>
      <c r="L6" s="13"/>
    </row>
    <row r="7" spans="1:12" ht="14.45" customHeight="1">
      <c r="A7" s="13"/>
      <c r="B7" s="13"/>
      <c r="C7" s="13"/>
      <c r="D7" s="14"/>
      <c r="E7" s="13"/>
      <c r="F7" s="14"/>
      <c r="G7" s="14"/>
      <c r="H7" s="14"/>
      <c r="I7" s="13"/>
      <c r="J7" s="14"/>
      <c r="K7" s="13"/>
      <c r="L7" s="13"/>
    </row>
    <row r="8" spans="1:12" ht="14.45" customHeight="1">
      <c r="A8" s="99" t="s">
        <v>41</v>
      </c>
      <c r="B8" s="99"/>
      <c r="C8" s="13"/>
      <c r="D8" s="15" t="s">
        <v>42</v>
      </c>
      <c r="E8" s="13"/>
      <c r="F8" s="75" t="s">
        <v>43</v>
      </c>
      <c r="G8" s="80"/>
      <c r="H8" s="75" t="s">
        <v>44</v>
      </c>
      <c r="I8" s="13"/>
      <c r="J8" s="15" t="s">
        <v>42</v>
      </c>
      <c r="K8" s="13"/>
      <c r="L8" s="15" t="s">
        <v>18</v>
      </c>
    </row>
    <row r="9" spans="1:12" ht="21.75" customHeight="1">
      <c r="A9" s="98" t="s">
        <v>132</v>
      </c>
      <c r="B9" s="98"/>
      <c r="D9" s="7">
        <v>51320098437</v>
      </c>
      <c r="E9" s="3"/>
      <c r="F9" s="77">
        <v>196236373381</v>
      </c>
      <c r="G9" s="81"/>
      <c r="H9" s="77">
        <v>242831164834</v>
      </c>
      <c r="I9" s="3"/>
      <c r="J9" s="7">
        <f>D9+F9-H9</f>
        <v>4725306984</v>
      </c>
      <c r="L9" s="62">
        <f>J9/L12</f>
        <v>6.4009153984897534E-3</v>
      </c>
    </row>
    <row r="10" spans="1:12" ht="21.75" customHeight="1" thickBot="1">
      <c r="A10" s="97" t="s">
        <v>35</v>
      </c>
      <c r="B10" s="97"/>
      <c r="D10" s="10">
        <f>SUM(D9)</f>
        <v>51320098437</v>
      </c>
      <c r="E10" s="3"/>
      <c r="F10" s="10">
        <f>SUM(F9)</f>
        <v>196236373381</v>
      </c>
      <c r="G10" s="3"/>
      <c r="H10" s="10">
        <f>SUM(H9)</f>
        <v>242831164834</v>
      </c>
      <c r="I10" s="3"/>
      <c r="J10" s="10">
        <f>SUM(J9)</f>
        <v>4725306984</v>
      </c>
      <c r="L10" s="63">
        <f>SUM(L9)</f>
        <v>6.4009153984897534E-3</v>
      </c>
    </row>
    <row r="11" spans="1:12" ht="19.5" thickTop="1">
      <c r="A11" s="98"/>
      <c r="B11" s="98"/>
      <c r="D11" s="7"/>
      <c r="E11" s="3"/>
      <c r="F11" s="7"/>
      <c r="G11" s="3"/>
      <c r="H11" s="7"/>
      <c r="I11" s="3"/>
      <c r="J11" s="7"/>
      <c r="L11" s="34"/>
    </row>
    <row r="12" spans="1:12">
      <c r="L12" s="64">
        <v>738223627376</v>
      </c>
    </row>
    <row r="15" spans="1:12" ht="18.75" customHeight="1">
      <c r="J15" s="85"/>
    </row>
  </sheetData>
  <mergeCells count="9">
    <mergeCell ref="A10:B10"/>
    <mergeCell ref="A11:B11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9"/>
  <sheetViews>
    <sheetView rightToLeft="1" view="pageBreakPreview" zoomScale="60" zoomScaleNormal="100" workbookViewId="0">
      <selection activeCell="E23" sqref="E23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0.42578125" style="56" bestFit="1" customWidth="1"/>
    <col min="17" max="17" width="13.42578125" bestFit="1" customWidth="1"/>
  </cols>
  <sheetData>
    <row r="1" spans="1:18" ht="29.1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8" ht="21.75" customHeigh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8" ht="21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8" ht="14.45" customHeight="1"/>
    <row r="5" spans="1:18" ht="29.1" customHeight="1">
      <c r="A5" s="5" t="s">
        <v>46</v>
      </c>
      <c r="B5" s="101" t="s">
        <v>47</v>
      </c>
      <c r="C5" s="101"/>
      <c r="D5" s="101"/>
      <c r="E5" s="101"/>
      <c r="F5" s="101"/>
      <c r="G5" s="101"/>
      <c r="H5" s="101"/>
      <c r="I5" s="101"/>
      <c r="J5" s="101"/>
    </row>
    <row r="6" spans="1:18" ht="14.45" customHeight="1"/>
    <row r="7" spans="1:18" s="13" customFormat="1" ht="14.45" customHeight="1">
      <c r="A7" s="89" t="s">
        <v>48</v>
      </c>
      <c r="B7" s="89"/>
      <c r="D7" s="15" t="s">
        <v>49</v>
      </c>
      <c r="F7" s="15" t="s">
        <v>42</v>
      </c>
      <c r="H7" s="15" t="s">
        <v>50</v>
      </c>
      <c r="J7" s="15" t="s">
        <v>51</v>
      </c>
      <c r="M7" s="57"/>
      <c r="N7" s="13" t="s">
        <v>138</v>
      </c>
      <c r="Q7" s="13" t="s">
        <v>138</v>
      </c>
    </row>
    <row r="8" spans="1:18" s="13" customFormat="1" ht="21.75" customHeight="1">
      <c r="A8" s="91" t="s">
        <v>52</v>
      </c>
      <c r="B8" s="91"/>
      <c r="C8" s="24"/>
      <c r="D8" s="33" t="s">
        <v>53</v>
      </c>
      <c r="E8" s="24"/>
      <c r="F8" s="25">
        <f>'درآمد سرمایه گذاری در سهام'!J41</f>
        <v>-197483170565</v>
      </c>
      <c r="G8" s="24"/>
      <c r="H8" s="34">
        <v>0.99980000000000002</v>
      </c>
      <c r="I8" s="24"/>
      <c r="J8" s="46">
        <f>-F8/J13</f>
        <v>0.2675113112634307</v>
      </c>
      <c r="L8" s="13" t="s">
        <v>138</v>
      </c>
      <c r="M8" s="102" t="s">
        <v>138</v>
      </c>
      <c r="N8" s="102"/>
      <c r="O8" s="102"/>
      <c r="Q8" s="65" t="s">
        <v>138</v>
      </c>
      <c r="R8" s="66" t="s">
        <v>139</v>
      </c>
    </row>
    <row r="9" spans="1:18" s="13" customFormat="1" ht="21.75" customHeight="1">
      <c r="A9" s="93" t="s">
        <v>56</v>
      </c>
      <c r="B9" s="93"/>
      <c r="C9" s="24"/>
      <c r="D9" s="31" t="s">
        <v>54</v>
      </c>
      <c r="E9" s="24"/>
      <c r="F9" s="26">
        <f>'درآمد سپرده بانکی'!D9</f>
        <v>442767</v>
      </c>
      <c r="G9" s="24"/>
      <c r="H9" s="47">
        <f>F9/F11</f>
        <v>-2.2425679771879813E-6</v>
      </c>
      <c r="I9" s="24"/>
      <c r="J9" s="47">
        <f>F9/J13</f>
        <v>5.9977354229883673E-7</v>
      </c>
      <c r="M9" s="57"/>
      <c r="Q9" s="65" t="s">
        <v>138</v>
      </c>
      <c r="R9" s="66" t="s">
        <v>138</v>
      </c>
    </row>
    <row r="10" spans="1:18" s="13" customFormat="1" ht="21.75" customHeight="1">
      <c r="A10" s="96" t="s">
        <v>57</v>
      </c>
      <c r="B10" s="96"/>
      <c r="C10" s="24"/>
      <c r="D10" s="32" t="s">
        <v>55</v>
      </c>
      <c r="E10" s="24"/>
      <c r="F10" s="27">
        <f>'سایر درآمدها'!D10</f>
        <v>45234485</v>
      </c>
      <c r="G10" s="24"/>
      <c r="H10" s="53">
        <v>2.9999999999999997E-4</v>
      </c>
      <c r="I10" s="24"/>
      <c r="J10" s="48">
        <f>F10/J13</f>
        <v>6.127477274167586E-5</v>
      </c>
      <c r="M10" s="57"/>
      <c r="Q10" s="65" t="s">
        <v>138</v>
      </c>
      <c r="R10" s="66" t="s">
        <v>138</v>
      </c>
    </row>
    <row r="11" spans="1:18" s="13" customFormat="1" ht="21.75" customHeight="1" thickBot="1">
      <c r="A11" s="95" t="s">
        <v>35</v>
      </c>
      <c r="B11" s="95"/>
      <c r="C11" s="24"/>
      <c r="D11" s="28"/>
      <c r="E11" s="24"/>
      <c r="F11" s="28">
        <f>SUM(F8:F10)</f>
        <v>-197437493313</v>
      </c>
      <c r="G11" s="24"/>
      <c r="H11" s="49">
        <f>SUM(H8:H10)</f>
        <v>1.0000977574320229</v>
      </c>
      <c r="I11" s="24"/>
      <c r="J11" s="49">
        <f>SUM(J8:J10)</f>
        <v>0.26757318580971462</v>
      </c>
      <c r="M11" s="57"/>
      <c r="Q11" s="65" t="s">
        <v>139</v>
      </c>
      <c r="R11" s="67"/>
    </row>
    <row r="12" spans="1:18" ht="13.5" thickTop="1"/>
    <row r="13" spans="1:18">
      <c r="H13" s="56"/>
      <c r="J13" s="82">
        <v>738223627376</v>
      </c>
    </row>
    <row r="14" spans="1:18">
      <c r="H14" s="56"/>
    </row>
    <row r="15" spans="1:18">
      <c r="H15" s="56"/>
    </row>
    <row r="16" spans="1:18">
      <c r="H16" s="56"/>
    </row>
    <row r="17" spans="8:8">
      <c r="H17" s="56"/>
    </row>
    <row r="18" spans="8:8">
      <c r="H18" s="56"/>
    </row>
    <row r="19" spans="8:8">
      <c r="H19" s="20"/>
    </row>
  </sheetData>
  <mergeCells count="10">
    <mergeCell ref="A11:B11"/>
    <mergeCell ref="M8:O8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67"/>
  <sheetViews>
    <sheetView rightToLeft="1" view="pageBreakPreview" topLeftCell="A3" zoomScale="60" zoomScaleNormal="70" workbookViewId="0">
      <selection activeCell="H8" sqref="H8"/>
    </sheetView>
  </sheetViews>
  <sheetFormatPr defaultRowHeight="12.75"/>
  <cols>
    <col min="1" max="1" width="6.5703125" bestFit="1" customWidth="1"/>
    <col min="2" max="2" width="23.42578125" customWidth="1"/>
    <col min="3" max="3" width="1.28515625" customWidth="1"/>
    <col min="4" max="4" width="14.7109375" bestFit="1" customWidth="1"/>
    <col min="5" max="5" width="1.28515625" customWidth="1"/>
    <col min="6" max="6" width="18.7109375" bestFit="1" customWidth="1"/>
    <col min="7" max="7" width="1.28515625" customWidth="1"/>
    <col min="8" max="8" width="22.42578125" customWidth="1"/>
    <col min="9" max="9" width="1.28515625" customWidth="1"/>
    <col min="10" max="10" width="17.5703125" customWidth="1"/>
    <col min="11" max="11" width="1.28515625" customWidth="1"/>
    <col min="12" max="12" width="18" bestFit="1" customWidth="1"/>
    <col min="13" max="13" width="1.28515625" customWidth="1"/>
    <col min="14" max="14" width="15.7109375" bestFit="1" customWidth="1"/>
    <col min="15" max="16" width="1.28515625" customWidth="1"/>
    <col min="17" max="17" width="16.42578125" bestFit="1" customWidth="1"/>
    <col min="18" max="18" width="1.28515625" customWidth="1"/>
    <col min="19" max="19" width="16.5703125" bestFit="1" customWidth="1"/>
    <col min="20" max="20" width="1.28515625" customWidth="1"/>
    <col min="21" max="21" width="16.5703125" bestFit="1" customWidth="1"/>
    <col min="22" max="22" width="1.28515625" customWidth="1"/>
    <col min="23" max="23" width="18" style="71" bestFit="1" customWidth="1"/>
    <col min="24" max="24" width="0.28515625" style="71" customWidth="1"/>
    <col min="25" max="25" width="9.140625" style="71"/>
  </cols>
  <sheetData>
    <row r="1" spans="1:23" ht="29.1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</row>
    <row r="2" spans="1:23" ht="21.75" customHeigh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</row>
    <row r="3" spans="1:23" ht="21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</row>
    <row r="4" spans="1:23" ht="14.45" customHeight="1">
      <c r="B4" s="19"/>
      <c r="M4" s="20"/>
    </row>
    <row r="5" spans="1:23" ht="14.45" customHeight="1">
      <c r="A5" s="21" t="s">
        <v>58</v>
      </c>
      <c r="B5" s="101" t="s">
        <v>59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</row>
    <row r="6" spans="1:23" ht="14.45" customHeight="1">
      <c r="A6" s="13"/>
      <c r="B6" s="13"/>
      <c r="C6" s="13"/>
      <c r="D6" s="99" t="s">
        <v>60</v>
      </c>
      <c r="E6" s="99"/>
      <c r="F6" s="99"/>
      <c r="G6" s="99"/>
      <c r="H6" s="99"/>
      <c r="I6" s="99"/>
      <c r="J6" s="99"/>
      <c r="K6" s="99"/>
      <c r="L6" s="99"/>
      <c r="M6" s="13"/>
      <c r="N6" s="99" t="s">
        <v>61</v>
      </c>
      <c r="O6" s="99"/>
      <c r="P6" s="99"/>
      <c r="Q6" s="99"/>
      <c r="R6" s="99"/>
      <c r="S6" s="99"/>
      <c r="T6" s="99"/>
      <c r="U6" s="99"/>
      <c r="V6" s="99"/>
      <c r="W6" s="99"/>
    </row>
    <row r="7" spans="1:23" ht="14.45" customHeight="1">
      <c r="A7" s="13"/>
      <c r="B7" s="13"/>
      <c r="C7" s="13"/>
      <c r="D7" s="14"/>
      <c r="E7" s="14"/>
      <c r="F7" s="14"/>
      <c r="G7" s="14"/>
      <c r="H7" s="14"/>
      <c r="I7" s="14"/>
      <c r="J7" s="90" t="s">
        <v>35</v>
      </c>
      <c r="K7" s="90"/>
      <c r="L7" s="90"/>
      <c r="M7" s="13"/>
      <c r="N7" s="14"/>
      <c r="O7" s="14"/>
      <c r="P7" s="14"/>
      <c r="Q7" s="14"/>
      <c r="R7" s="14"/>
      <c r="S7" s="14"/>
      <c r="T7" s="14"/>
      <c r="U7" s="90" t="s">
        <v>35</v>
      </c>
      <c r="V7" s="90"/>
      <c r="W7" s="90"/>
    </row>
    <row r="8" spans="1:23" ht="14.45" customHeight="1">
      <c r="A8" s="99" t="s">
        <v>62</v>
      </c>
      <c r="B8" s="99"/>
      <c r="C8" s="24"/>
      <c r="D8" s="15" t="s">
        <v>63</v>
      </c>
      <c r="E8" s="24"/>
      <c r="F8" s="15" t="s">
        <v>64</v>
      </c>
      <c r="G8" s="24"/>
      <c r="H8" s="15" t="s">
        <v>65</v>
      </c>
      <c r="I8" s="24"/>
      <c r="J8" s="39" t="s">
        <v>42</v>
      </c>
      <c r="K8" s="36"/>
      <c r="L8" s="16" t="s">
        <v>50</v>
      </c>
      <c r="M8" s="24"/>
      <c r="N8" s="15" t="s">
        <v>63</v>
      </c>
      <c r="O8" s="24"/>
      <c r="P8" s="99" t="s">
        <v>64</v>
      </c>
      <c r="Q8" s="99"/>
      <c r="R8" s="24"/>
      <c r="S8" s="15" t="s">
        <v>65</v>
      </c>
      <c r="T8" s="24"/>
      <c r="U8" s="39" t="s">
        <v>42</v>
      </c>
      <c r="V8" s="36"/>
      <c r="W8" s="74" t="s">
        <v>50</v>
      </c>
    </row>
    <row r="9" spans="1:23" ht="21.75" customHeight="1">
      <c r="A9" s="91" t="s">
        <v>22</v>
      </c>
      <c r="B9" s="91"/>
      <c r="C9" s="24"/>
      <c r="D9" s="25">
        <v>0</v>
      </c>
      <c r="E9" s="24"/>
      <c r="F9" s="25">
        <v>0</v>
      </c>
      <c r="G9" s="24"/>
      <c r="H9" s="25">
        <v>-1171851918</v>
      </c>
      <c r="I9" s="24"/>
      <c r="J9" s="38">
        <f>D9+F9+H9</f>
        <v>-1171851918</v>
      </c>
      <c r="K9" s="24"/>
      <c r="L9" s="46">
        <v>5.4520116059910409E-3</v>
      </c>
      <c r="M9" s="24"/>
      <c r="N9" s="25">
        <v>140773147</v>
      </c>
      <c r="O9" s="24"/>
      <c r="P9" s="92">
        <v>0</v>
      </c>
      <c r="Q9" s="92"/>
      <c r="R9" s="24"/>
      <c r="S9" s="25">
        <v>1934355581</v>
      </c>
      <c r="T9" s="24"/>
      <c r="U9" s="38">
        <f>N9+P9+S9</f>
        <v>2075128728</v>
      </c>
      <c r="V9" s="24"/>
      <c r="W9" s="46">
        <v>7.1605677458460668E-3</v>
      </c>
    </row>
    <row r="10" spans="1:23" ht="21.75" customHeight="1">
      <c r="A10" s="93" t="s">
        <v>20</v>
      </c>
      <c r="B10" s="93"/>
      <c r="C10" s="24"/>
      <c r="D10" s="26">
        <v>0</v>
      </c>
      <c r="E10" s="24"/>
      <c r="F10" s="26">
        <v>-43848656710</v>
      </c>
      <c r="G10" s="24"/>
      <c r="H10" s="26">
        <v>-1602</v>
      </c>
      <c r="I10" s="24"/>
      <c r="J10" s="38">
        <f t="shared" ref="J10:J39" si="0">D10+F10+H10</f>
        <v>-43848658312</v>
      </c>
      <c r="K10" s="24"/>
      <c r="L10" s="47">
        <v>0.20400478110934789</v>
      </c>
      <c r="M10" s="24"/>
      <c r="N10" s="26">
        <v>0</v>
      </c>
      <c r="O10" s="24"/>
      <c r="P10" s="94">
        <v>32935874632</v>
      </c>
      <c r="Q10" s="94"/>
      <c r="R10" s="24"/>
      <c r="S10" s="26">
        <v>2973003252</v>
      </c>
      <c r="T10" s="24"/>
      <c r="U10" s="38">
        <f t="shared" ref="U10:U40" si="1">N10+P10+S10</f>
        <v>35908877884</v>
      </c>
      <c r="V10" s="24"/>
      <c r="W10" s="47">
        <v>0.1239093986297006</v>
      </c>
    </row>
    <row r="11" spans="1:23" ht="21.75" customHeight="1">
      <c r="A11" s="93" t="s">
        <v>25</v>
      </c>
      <c r="B11" s="93"/>
      <c r="C11" s="24"/>
      <c r="D11" s="26">
        <v>0</v>
      </c>
      <c r="E11" s="24"/>
      <c r="F11" s="26">
        <v>-220258818</v>
      </c>
      <c r="G11" s="24"/>
      <c r="H11" s="26">
        <v>7934950</v>
      </c>
      <c r="I11" s="24"/>
      <c r="J11" s="38">
        <f t="shared" si="0"/>
        <v>-212323868</v>
      </c>
      <c r="K11" s="24"/>
      <c r="L11" s="47">
        <v>9.8783146128272989E-4</v>
      </c>
      <c r="M11" s="24"/>
      <c r="N11" s="26">
        <v>0</v>
      </c>
      <c r="O11" s="24"/>
      <c r="P11" s="94">
        <v>-46754880</v>
      </c>
      <c r="Q11" s="94"/>
      <c r="R11" s="24"/>
      <c r="S11" s="26">
        <v>7934950</v>
      </c>
      <c r="T11" s="24"/>
      <c r="U11" s="38">
        <f t="shared" si="1"/>
        <v>-38819930</v>
      </c>
      <c r="V11" s="24"/>
      <c r="W11" s="47">
        <v>1.3395445540475507E-4</v>
      </c>
    </row>
    <row r="12" spans="1:23" ht="21.75" customHeight="1">
      <c r="A12" s="93" t="s">
        <v>29</v>
      </c>
      <c r="B12" s="93"/>
      <c r="C12" s="24"/>
      <c r="D12" s="26">
        <v>0</v>
      </c>
      <c r="E12" s="24"/>
      <c r="F12" s="26">
        <v>-22829287963</v>
      </c>
      <c r="G12" s="24"/>
      <c r="H12" s="26">
        <v>-6055352548</v>
      </c>
      <c r="I12" s="24"/>
      <c r="J12" s="38">
        <f t="shared" si="0"/>
        <v>-28884640511</v>
      </c>
      <c r="K12" s="24"/>
      <c r="L12" s="47">
        <v>0.13438506425762489</v>
      </c>
      <c r="M12" s="24"/>
      <c r="N12" s="26">
        <v>5864553687</v>
      </c>
      <c r="O12" s="24"/>
      <c r="P12" s="94">
        <v>-2745533122</v>
      </c>
      <c r="Q12" s="94"/>
      <c r="R12" s="24"/>
      <c r="S12" s="26">
        <v>-6055352548</v>
      </c>
      <c r="T12" s="24"/>
      <c r="U12" s="38">
        <f t="shared" si="1"/>
        <v>-2936331983</v>
      </c>
      <c r="V12" s="24"/>
      <c r="W12" s="47">
        <v>1.0132289050246343E-2</v>
      </c>
    </row>
    <row r="13" spans="1:23" ht="21.75" customHeight="1">
      <c r="A13" s="93" t="s">
        <v>26</v>
      </c>
      <c r="B13" s="93"/>
      <c r="C13" s="24"/>
      <c r="D13" s="26">
        <v>0</v>
      </c>
      <c r="E13" s="24"/>
      <c r="F13" s="26">
        <v>0</v>
      </c>
      <c r="G13" s="24"/>
      <c r="H13" s="26">
        <v>-300958949</v>
      </c>
      <c r="I13" s="24"/>
      <c r="J13" s="38">
        <f t="shared" si="0"/>
        <v>-300958949</v>
      </c>
      <c r="K13" s="24"/>
      <c r="L13" s="47">
        <v>1.4002039486996562E-3</v>
      </c>
      <c r="M13" s="24"/>
      <c r="N13" s="26">
        <v>0</v>
      </c>
      <c r="O13" s="24"/>
      <c r="P13" s="94">
        <v>0</v>
      </c>
      <c r="Q13" s="94"/>
      <c r="R13" s="24"/>
      <c r="S13" s="26">
        <v>347087976</v>
      </c>
      <c r="T13" s="24"/>
      <c r="U13" s="38">
        <f t="shared" si="1"/>
        <v>347087976</v>
      </c>
      <c r="V13" s="24"/>
      <c r="W13" s="47">
        <v>1.1976832725514625E-3</v>
      </c>
    </row>
    <row r="14" spans="1:23" ht="21.75" customHeight="1">
      <c r="A14" s="93" t="s">
        <v>21</v>
      </c>
      <c r="B14" s="93"/>
      <c r="C14" s="24"/>
      <c r="D14" s="26">
        <v>0</v>
      </c>
      <c r="E14" s="24"/>
      <c r="F14" s="26">
        <v>0</v>
      </c>
      <c r="G14" s="24"/>
      <c r="H14" s="26">
        <v>-22857954752</v>
      </c>
      <c r="I14" s="24"/>
      <c r="J14" s="38">
        <f t="shared" si="0"/>
        <v>-22857954752</v>
      </c>
      <c r="K14" s="24"/>
      <c r="L14" s="47">
        <v>0.10634606018294032</v>
      </c>
      <c r="M14" s="24"/>
      <c r="N14" s="26">
        <v>5377505174</v>
      </c>
      <c r="O14" s="24"/>
      <c r="P14" s="94">
        <v>0</v>
      </c>
      <c r="Q14" s="94"/>
      <c r="R14" s="24"/>
      <c r="S14" s="26">
        <v>-22857954752</v>
      </c>
      <c r="T14" s="24"/>
      <c r="U14" s="38">
        <f t="shared" si="1"/>
        <v>-17480449578</v>
      </c>
      <c r="V14" s="24"/>
      <c r="W14" s="47">
        <v>6.0319122251154766E-2</v>
      </c>
    </row>
    <row r="15" spans="1:23" ht="21.75" customHeight="1">
      <c r="A15" s="93" t="s">
        <v>24</v>
      </c>
      <c r="B15" s="93"/>
      <c r="C15" s="24"/>
      <c r="D15" s="26">
        <v>0</v>
      </c>
      <c r="E15" s="24"/>
      <c r="F15" s="26">
        <v>-2875414394</v>
      </c>
      <c r="G15" s="24"/>
      <c r="H15" s="26">
        <v>-1810</v>
      </c>
      <c r="I15" s="24"/>
      <c r="J15" s="38">
        <f t="shared" si="0"/>
        <v>-2875416204</v>
      </c>
      <c r="K15" s="24"/>
      <c r="L15" s="47">
        <v>1.337780164495383E-2</v>
      </c>
      <c r="M15" s="24"/>
      <c r="N15" s="26">
        <v>0</v>
      </c>
      <c r="O15" s="24"/>
      <c r="P15" s="94">
        <v>8002035828</v>
      </c>
      <c r="Q15" s="94"/>
      <c r="R15" s="24"/>
      <c r="S15" s="26">
        <v>12653119737</v>
      </c>
      <c r="T15" s="24"/>
      <c r="U15" s="38">
        <f t="shared" si="1"/>
        <v>20655155565</v>
      </c>
      <c r="V15" s="24"/>
      <c r="W15" s="47">
        <v>7.127395940719293E-2</v>
      </c>
    </row>
    <row r="16" spans="1:23" ht="21.75" customHeight="1">
      <c r="A16" s="93" t="s">
        <v>19</v>
      </c>
      <c r="B16" s="93"/>
      <c r="C16" s="24"/>
      <c r="D16" s="26">
        <v>0</v>
      </c>
      <c r="E16" s="24"/>
      <c r="F16" s="26">
        <v>0</v>
      </c>
      <c r="G16" s="24"/>
      <c r="H16" s="26">
        <v>-27227811035</v>
      </c>
      <c r="I16" s="24"/>
      <c r="J16" s="38">
        <f t="shared" si="0"/>
        <v>-27227811035</v>
      </c>
      <c r="K16" s="24"/>
      <c r="L16" s="47">
        <v>0.12667670674798598</v>
      </c>
      <c r="M16" s="24"/>
      <c r="N16" s="26">
        <v>427104478</v>
      </c>
      <c r="O16" s="24"/>
      <c r="P16" s="94">
        <v>0</v>
      </c>
      <c r="Q16" s="94"/>
      <c r="R16" s="24"/>
      <c r="S16" s="26">
        <v>-27227811035</v>
      </c>
      <c r="T16" s="24"/>
      <c r="U16" s="38">
        <f t="shared" si="1"/>
        <v>-26800706557</v>
      </c>
      <c r="V16" s="24"/>
      <c r="W16" s="47">
        <v>9.2480178385318648E-2</v>
      </c>
    </row>
    <row r="17" spans="1:23" ht="21.75" customHeight="1">
      <c r="A17" s="93" t="s">
        <v>66</v>
      </c>
      <c r="B17" s="93"/>
      <c r="C17" s="24"/>
      <c r="D17" s="26">
        <v>0</v>
      </c>
      <c r="E17" s="24"/>
      <c r="F17" s="26">
        <v>0</v>
      </c>
      <c r="G17" s="24"/>
      <c r="H17" s="26">
        <v>0</v>
      </c>
      <c r="I17" s="24"/>
      <c r="J17" s="38">
        <f t="shared" si="0"/>
        <v>0</v>
      </c>
      <c r="K17" s="24"/>
      <c r="L17" s="47">
        <v>0</v>
      </c>
      <c r="M17" s="24"/>
      <c r="N17" s="26">
        <v>0</v>
      </c>
      <c r="O17" s="24"/>
      <c r="P17" s="94">
        <v>0</v>
      </c>
      <c r="Q17" s="94"/>
      <c r="R17" s="24"/>
      <c r="S17" s="26">
        <v>3323882</v>
      </c>
      <c r="T17" s="24"/>
      <c r="U17" s="38">
        <f t="shared" si="1"/>
        <v>3323882</v>
      </c>
      <c r="V17" s="24"/>
      <c r="W17" s="47">
        <v>1.146959314815014E-5</v>
      </c>
    </row>
    <row r="18" spans="1:23" ht="21.75" customHeight="1">
      <c r="A18" s="93" t="s">
        <v>67</v>
      </c>
      <c r="B18" s="93"/>
      <c r="C18" s="24"/>
      <c r="D18" s="26">
        <v>0</v>
      </c>
      <c r="E18" s="24"/>
      <c r="F18" s="26">
        <v>0</v>
      </c>
      <c r="G18" s="24"/>
      <c r="H18" s="26">
        <v>0</v>
      </c>
      <c r="I18" s="24"/>
      <c r="J18" s="38">
        <f t="shared" si="0"/>
        <v>0</v>
      </c>
      <c r="K18" s="24"/>
      <c r="L18" s="47">
        <v>0</v>
      </c>
      <c r="M18" s="24"/>
      <c r="N18" s="26">
        <v>633995037</v>
      </c>
      <c r="O18" s="24"/>
      <c r="P18" s="94">
        <v>0</v>
      </c>
      <c r="Q18" s="94"/>
      <c r="R18" s="24"/>
      <c r="S18" s="26">
        <v>4453756027</v>
      </c>
      <c r="T18" s="24"/>
      <c r="U18" s="38">
        <f t="shared" si="1"/>
        <v>5087751064</v>
      </c>
      <c r="V18" s="24"/>
      <c r="W18" s="47">
        <v>1.755610901444395E-2</v>
      </c>
    </row>
    <row r="19" spans="1:23" ht="21.75" customHeight="1">
      <c r="A19" s="93" t="s">
        <v>68</v>
      </c>
      <c r="B19" s="93"/>
      <c r="C19" s="24"/>
      <c r="D19" s="26">
        <v>0</v>
      </c>
      <c r="E19" s="24"/>
      <c r="F19" s="26">
        <v>0</v>
      </c>
      <c r="G19" s="24"/>
      <c r="H19" s="26">
        <v>0</v>
      </c>
      <c r="I19" s="24"/>
      <c r="J19" s="38">
        <f t="shared" si="0"/>
        <v>0</v>
      </c>
      <c r="K19" s="24"/>
      <c r="L19" s="47">
        <v>0</v>
      </c>
      <c r="M19" s="24"/>
      <c r="N19" s="26">
        <v>0</v>
      </c>
      <c r="O19" s="24"/>
      <c r="P19" s="94">
        <v>0</v>
      </c>
      <c r="Q19" s="94"/>
      <c r="R19" s="24"/>
      <c r="S19" s="26">
        <v>3442727613</v>
      </c>
      <c r="T19" s="24"/>
      <c r="U19" s="38">
        <f t="shared" si="1"/>
        <v>3442727613</v>
      </c>
      <c r="V19" s="24"/>
      <c r="W19" s="47">
        <v>1.1879689183013142E-2</v>
      </c>
    </row>
    <row r="20" spans="1:23" ht="21.75" customHeight="1">
      <c r="A20" s="93" t="s">
        <v>69</v>
      </c>
      <c r="B20" s="93"/>
      <c r="C20" s="24"/>
      <c r="D20" s="26">
        <v>0</v>
      </c>
      <c r="E20" s="24"/>
      <c r="F20" s="26">
        <v>0</v>
      </c>
      <c r="G20" s="24"/>
      <c r="H20" s="26">
        <v>0</v>
      </c>
      <c r="I20" s="24"/>
      <c r="J20" s="38">
        <f t="shared" si="0"/>
        <v>0</v>
      </c>
      <c r="K20" s="24"/>
      <c r="L20" s="47">
        <v>0</v>
      </c>
      <c r="M20" s="24"/>
      <c r="N20" s="26">
        <v>0</v>
      </c>
      <c r="O20" s="24"/>
      <c r="P20" s="94">
        <v>0</v>
      </c>
      <c r="Q20" s="94"/>
      <c r="R20" s="24"/>
      <c r="S20" s="26">
        <v>670142830</v>
      </c>
      <c r="T20" s="24"/>
      <c r="U20" s="38">
        <f t="shared" si="1"/>
        <v>670142830</v>
      </c>
      <c r="V20" s="24"/>
      <c r="W20" s="47">
        <v>2.3124363654455676E-3</v>
      </c>
    </row>
    <row r="21" spans="1:23" ht="21.75" customHeight="1">
      <c r="A21" s="93" t="s">
        <v>70</v>
      </c>
      <c r="B21" s="93"/>
      <c r="C21" s="24"/>
      <c r="D21" s="26">
        <v>0</v>
      </c>
      <c r="E21" s="24"/>
      <c r="F21" s="26">
        <v>0</v>
      </c>
      <c r="G21" s="24"/>
      <c r="H21" s="26">
        <v>0</v>
      </c>
      <c r="I21" s="24"/>
      <c r="J21" s="38">
        <f t="shared" si="0"/>
        <v>0</v>
      </c>
      <c r="K21" s="24"/>
      <c r="L21" s="47">
        <v>0</v>
      </c>
      <c r="M21" s="24"/>
      <c r="N21" s="26">
        <v>503830800</v>
      </c>
      <c r="O21" s="24"/>
      <c r="P21" s="94">
        <v>0</v>
      </c>
      <c r="Q21" s="94"/>
      <c r="R21" s="24"/>
      <c r="S21" s="26">
        <v>2839805868</v>
      </c>
      <c r="T21" s="24"/>
      <c r="U21" s="38">
        <f t="shared" si="1"/>
        <v>3343636668</v>
      </c>
      <c r="V21" s="24"/>
      <c r="W21" s="47">
        <v>1.1537759829379131E-2</v>
      </c>
    </row>
    <row r="22" spans="1:23" ht="21.75" customHeight="1">
      <c r="A22" s="93" t="s">
        <v>71</v>
      </c>
      <c r="B22" s="93"/>
      <c r="C22" s="24"/>
      <c r="D22" s="26">
        <v>0</v>
      </c>
      <c r="E22" s="24"/>
      <c r="F22" s="26">
        <v>0</v>
      </c>
      <c r="G22" s="24"/>
      <c r="H22" s="26">
        <v>0</v>
      </c>
      <c r="I22" s="24"/>
      <c r="J22" s="38">
        <f t="shared" si="0"/>
        <v>0</v>
      </c>
      <c r="K22" s="24"/>
      <c r="L22" s="47">
        <v>0</v>
      </c>
      <c r="M22" s="24"/>
      <c r="N22" s="26">
        <v>0</v>
      </c>
      <c r="O22" s="24"/>
      <c r="P22" s="94">
        <v>0</v>
      </c>
      <c r="Q22" s="94"/>
      <c r="R22" s="24"/>
      <c r="S22" s="26">
        <v>3818846014</v>
      </c>
      <c r="T22" s="24"/>
      <c r="U22" s="38">
        <f t="shared" si="1"/>
        <v>3818846014</v>
      </c>
      <c r="V22" s="24"/>
      <c r="W22" s="47">
        <v>1.3177546638543388E-2</v>
      </c>
    </row>
    <row r="23" spans="1:23" ht="21.75" customHeight="1">
      <c r="A23" s="93" t="s">
        <v>72</v>
      </c>
      <c r="B23" s="93"/>
      <c r="C23" s="24"/>
      <c r="D23" s="26">
        <v>0</v>
      </c>
      <c r="E23" s="24"/>
      <c r="F23" s="26">
        <v>0</v>
      </c>
      <c r="G23" s="24"/>
      <c r="H23" s="26">
        <v>0</v>
      </c>
      <c r="I23" s="24"/>
      <c r="J23" s="38">
        <f t="shared" si="0"/>
        <v>0</v>
      </c>
      <c r="K23" s="24"/>
      <c r="L23" s="47">
        <v>0</v>
      </c>
      <c r="M23" s="24"/>
      <c r="N23" s="26">
        <v>0</v>
      </c>
      <c r="O23" s="24"/>
      <c r="P23" s="94">
        <v>0</v>
      </c>
      <c r="Q23" s="94"/>
      <c r="R23" s="24"/>
      <c r="S23" s="26">
        <v>1753995050</v>
      </c>
      <c r="T23" s="24"/>
      <c r="U23" s="38">
        <f t="shared" si="1"/>
        <v>1753995050</v>
      </c>
      <c r="V23" s="24"/>
      <c r="W23" s="47">
        <v>6.0524439818769923E-3</v>
      </c>
    </row>
    <row r="24" spans="1:23" ht="21.75" customHeight="1">
      <c r="A24" s="93" t="s">
        <v>28</v>
      </c>
      <c r="B24" s="93"/>
      <c r="C24" s="24"/>
      <c r="D24" s="26">
        <v>0</v>
      </c>
      <c r="E24" s="24"/>
      <c r="F24" s="26">
        <v>-3650827748</v>
      </c>
      <c r="G24" s="24"/>
      <c r="H24" s="26">
        <v>0</v>
      </c>
      <c r="I24" s="24"/>
      <c r="J24" s="38">
        <f t="shared" si="0"/>
        <v>-3650827748</v>
      </c>
      <c r="K24" s="24"/>
      <c r="L24" s="47">
        <v>1.6985384371381071E-2</v>
      </c>
      <c r="M24" s="24"/>
      <c r="N24" s="26">
        <v>29153208</v>
      </c>
      <c r="O24" s="24"/>
      <c r="P24" s="94">
        <v>-1778632647</v>
      </c>
      <c r="Q24" s="94"/>
      <c r="R24" s="24"/>
      <c r="S24" s="26">
        <v>8916637594</v>
      </c>
      <c r="T24" s="24"/>
      <c r="U24" s="38">
        <f t="shared" si="1"/>
        <v>7167158155</v>
      </c>
      <c r="V24" s="24"/>
      <c r="W24" s="47">
        <v>2.4731439944708146E-2</v>
      </c>
    </row>
    <row r="25" spans="1:23" ht="21.75" customHeight="1">
      <c r="A25" s="93" t="s">
        <v>73</v>
      </c>
      <c r="B25" s="93"/>
      <c r="C25" s="24"/>
      <c r="D25" s="26">
        <v>0</v>
      </c>
      <c r="E25" s="24"/>
      <c r="F25" s="26">
        <v>0</v>
      </c>
      <c r="G25" s="24"/>
      <c r="H25" s="26">
        <v>0</v>
      </c>
      <c r="I25" s="24"/>
      <c r="J25" s="38">
        <f t="shared" si="0"/>
        <v>0</v>
      </c>
      <c r="K25" s="24"/>
      <c r="L25" s="47">
        <v>0</v>
      </c>
      <c r="M25" s="24"/>
      <c r="N25" s="26">
        <v>0</v>
      </c>
      <c r="O25" s="24"/>
      <c r="P25" s="94">
        <v>0</v>
      </c>
      <c r="Q25" s="94"/>
      <c r="R25" s="24"/>
      <c r="S25" s="26">
        <v>1245167137</v>
      </c>
      <c r="T25" s="24"/>
      <c r="U25" s="38">
        <f t="shared" si="1"/>
        <v>1245167137</v>
      </c>
      <c r="V25" s="24"/>
      <c r="W25" s="47">
        <v>4.2966508627071982E-3</v>
      </c>
    </row>
    <row r="26" spans="1:23" ht="21.75" customHeight="1">
      <c r="A26" s="93" t="s">
        <v>74</v>
      </c>
      <c r="B26" s="93"/>
      <c r="C26" s="24"/>
      <c r="D26" s="26">
        <v>0</v>
      </c>
      <c r="E26" s="24"/>
      <c r="F26" s="26">
        <v>0</v>
      </c>
      <c r="G26" s="24"/>
      <c r="H26" s="26">
        <v>0</v>
      </c>
      <c r="I26" s="24"/>
      <c r="J26" s="38">
        <f t="shared" si="0"/>
        <v>0</v>
      </c>
      <c r="K26" s="24"/>
      <c r="L26" s="47">
        <v>0</v>
      </c>
      <c r="M26" s="24"/>
      <c r="N26" s="26">
        <v>0</v>
      </c>
      <c r="O26" s="24"/>
      <c r="P26" s="94">
        <v>0</v>
      </c>
      <c r="Q26" s="94"/>
      <c r="R26" s="24"/>
      <c r="S26" s="26">
        <v>3678311037</v>
      </c>
      <c r="T26" s="24"/>
      <c r="U26" s="38">
        <f t="shared" si="1"/>
        <v>3678311037</v>
      </c>
      <c r="V26" s="24"/>
      <c r="W26" s="47">
        <v>1.2692607940576781E-2</v>
      </c>
    </row>
    <row r="27" spans="1:23" ht="21.75" customHeight="1">
      <c r="A27" s="93" t="s">
        <v>75</v>
      </c>
      <c r="B27" s="93"/>
      <c r="C27" s="24"/>
      <c r="D27" s="26">
        <v>0</v>
      </c>
      <c r="E27" s="24"/>
      <c r="F27" s="26">
        <v>0</v>
      </c>
      <c r="G27" s="24"/>
      <c r="H27" s="26">
        <v>0</v>
      </c>
      <c r="I27" s="24"/>
      <c r="J27" s="38">
        <f t="shared" si="0"/>
        <v>0</v>
      </c>
      <c r="K27" s="24"/>
      <c r="L27" s="47">
        <v>0</v>
      </c>
      <c r="M27" s="24"/>
      <c r="N27" s="26">
        <v>0</v>
      </c>
      <c r="O27" s="24"/>
      <c r="P27" s="94">
        <v>0</v>
      </c>
      <c r="Q27" s="94"/>
      <c r="R27" s="24"/>
      <c r="S27" s="26">
        <v>-17159261916</v>
      </c>
      <c r="T27" s="24"/>
      <c r="U27" s="38">
        <f t="shared" si="1"/>
        <v>-17159261916</v>
      </c>
      <c r="V27" s="24"/>
      <c r="W27" s="47">
        <v>5.9210812206650906E-2</v>
      </c>
    </row>
    <row r="28" spans="1:23" ht="21.75" customHeight="1">
      <c r="A28" s="93" t="s">
        <v>76</v>
      </c>
      <c r="B28" s="93"/>
      <c r="C28" s="24"/>
      <c r="D28" s="26">
        <v>0</v>
      </c>
      <c r="E28" s="24"/>
      <c r="F28" s="26">
        <v>0</v>
      </c>
      <c r="G28" s="24"/>
      <c r="H28" s="26">
        <v>0</v>
      </c>
      <c r="I28" s="24"/>
      <c r="J28" s="38">
        <f t="shared" si="0"/>
        <v>0</v>
      </c>
      <c r="K28" s="24"/>
      <c r="L28" s="47">
        <v>0</v>
      </c>
      <c r="M28" s="24"/>
      <c r="N28" s="26">
        <v>0</v>
      </c>
      <c r="O28" s="24"/>
      <c r="P28" s="94">
        <v>0</v>
      </c>
      <c r="Q28" s="94"/>
      <c r="R28" s="24"/>
      <c r="S28" s="26">
        <v>7168141230</v>
      </c>
      <c r="T28" s="24"/>
      <c r="U28" s="38">
        <f t="shared" si="1"/>
        <v>7168141230</v>
      </c>
      <c r="V28" s="24"/>
      <c r="W28" s="47">
        <v>2.4734832204205959E-2</v>
      </c>
    </row>
    <row r="29" spans="1:23" ht="21.75" customHeight="1">
      <c r="A29" s="93" t="s">
        <v>77</v>
      </c>
      <c r="B29" s="93"/>
      <c r="C29" s="24"/>
      <c r="D29" s="26">
        <v>0</v>
      </c>
      <c r="E29" s="24"/>
      <c r="F29" s="26">
        <v>0</v>
      </c>
      <c r="G29" s="24"/>
      <c r="H29" s="26">
        <v>0</v>
      </c>
      <c r="I29" s="24"/>
      <c r="J29" s="38">
        <f t="shared" si="0"/>
        <v>0</v>
      </c>
      <c r="K29" s="24"/>
      <c r="L29" s="47">
        <v>0</v>
      </c>
      <c r="M29" s="24"/>
      <c r="N29" s="26">
        <v>0</v>
      </c>
      <c r="O29" s="24"/>
      <c r="P29" s="94">
        <v>0</v>
      </c>
      <c r="Q29" s="94"/>
      <c r="R29" s="24"/>
      <c r="S29" s="26">
        <v>987878567</v>
      </c>
      <c r="T29" s="24"/>
      <c r="U29" s="38">
        <f t="shared" si="1"/>
        <v>987878567</v>
      </c>
      <c r="V29" s="24"/>
      <c r="W29" s="47">
        <v>3.4088349836930367E-3</v>
      </c>
    </row>
    <row r="30" spans="1:23" ht="21.75" customHeight="1">
      <c r="A30" s="93" t="s">
        <v>78</v>
      </c>
      <c r="B30" s="93"/>
      <c r="C30" s="24"/>
      <c r="D30" s="26">
        <v>0</v>
      </c>
      <c r="E30" s="24"/>
      <c r="F30" s="26">
        <v>0</v>
      </c>
      <c r="G30" s="24"/>
      <c r="H30" s="26">
        <v>0</v>
      </c>
      <c r="I30" s="24"/>
      <c r="J30" s="38">
        <f t="shared" si="0"/>
        <v>0</v>
      </c>
      <c r="K30" s="24"/>
      <c r="L30" s="47">
        <v>0</v>
      </c>
      <c r="M30" s="24"/>
      <c r="N30" s="26">
        <v>0</v>
      </c>
      <c r="O30" s="24"/>
      <c r="P30" s="94">
        <v>0</v>
      </c>
      <c r="Q30" s="94"/>
      <c r="R30" s="24"/>
      <c r="S30" s="26">
        <v>-4402911991</v>
      </c>
      <c r="T30" s="24"/>
      <c r="U30" s="38">
        <f t="shared" si="1"/>
        <v>-4402911991</v>
      </c>
      <c r="V30" s="24"/>
      <c r="W30" s="47">
        <v>1.5192960882450608E-2</v>
      </c>
    </row>
    <row r="31" spans="1:23" ht="21.75" customHeight="1">
      <c r="A31" s="93" t="s">
        <v>79</v>
      </c>
      <c r="B31" s="93"/>
      <c r="C31" s="24"/>
      <c r="D31" s="26">
        <v>0</v>
      </c>
      <c r="E31" s="24"/>
      <c r="F31" s="26">
        <v>0</v>
      </c>
      <c r="G31" s="24"/>
      <c r="H31" s="26">
        <v>0</v>
      </c>
      <c r="I31" s="24"/>
      <c r="J31" s="38">
        <f t="shared" si="0"/>
        <v>0</v>
      </c>
      <c r="K31" s="24"/>
      <c r="L31" s="47">
        <v>0</v>
      </c>
      <c r="M31" s="24"/>
      <c r="N31" s="26">
        <v>292500000</v>
      </c>
      <c r="O31" s="24"/>
      <c r="P31" s="94">
        <v>0</v>
      </c>
      <c r="Q31" s="94"/>
      <c r="R31" s="24"/>
      <c r="S31" s="26">
        <v>511676747</v>
      </c>
      <c r="T31" s="24"/>
      <c r="U31" s="38">
        <f t="shared" si="1"/>
        <v>804176747</v>
      </c>
      <c r="V31" s="24"/>
      <c r="W31" s="47">
        <v>2.7749421030267827E-3</v>
      </c>
    </row>
    <row r="32" spans="1:23" ht="21.75" customHeight="1">
      <c r="A32" s="93" t="s">
        <v>80</v>
      </c>
      <c r="B32" s="93"/>
      <c r="C32" s="24"/>
      <c r="D32" s="26">
        <v>0</v>
      </c>
      <c r="E32" s="24"/>
      <c r="F32" s="26">
        <v>0</v>
      </c>
      <c r="G32" s="24"/>
      <c r="H32" s="26">
        <v>0</v>
      </c>
      <c r="I32" s="24"/>
      <c r="J32" s="38">
        <f t="shared" si="0"/>
        <v>0</v>
      </c>
      <c r="K32" s="24"/>
      <c r="L32" s="47">
        <v>0</v>
      </c>
      <c r="M32" s="24"/>
      <c r="N32" s="26">
        <v>0</v>
      </c>
      <c r="O32" s="24"/>
      <c r="P32" s="94">
        <v>0</v>
      </c>
      <c r="Q32" s="94"/>
      <c r="R32" s="24"/>
      <c r="S32" s="26">
        <v>1307920028</v>
      </c>
      <c r="T32" s="24"/>
      <c r="U32" s="38">
        <f t="shared" si="1"/>
        <v>1307920028</v>
      </c>
      <c r="V32" s="24"/>
      <c r="W32" s="47">
        <v>4.5131898760176021E-3</v>
      </c>
    </row>
    <row r="33" spans="1:23" ht="21.75" customHeight="1">
      <c r="A33" s="93" t="s">
        <v>30</v>
      </c>
      <c r="B33" s="93"/>
      <c r="C33" s="24"/>
      <c r="D33" s="26">
        <v>0</v>
      </c>
      <c r="E33" s="24"/>
      <c r="F33" s="26">
        <v>-43478659347</v>
      </c>
      <c r="G33" s="24"/>
      <c r="H33" s="26">
        <v>0</v>
      </c>
      <c r="I33" s="24"/>
      <c r="J33" s="38">
        <f t="shared" si="0"/>
        <v>-43478659347</v>
      </c>
      <c r="K33" s="24"/>
      <c r="L33" s="47">
        <v>0.20228337022082241</v>
      </c>
      <c r="M33" s="24"/>
      <c r="N33" s="26">
        <v>225614595</v>
      </c>
      <c r="O33" s="24"/>
      <c r="P33" s="94">
        <v>-75962975769</v>
      </c>
      <c r="Q33" s="94"/>
      <c r="R33" s="24"/>
      <c r="S33" s="26">
        <v>4249976729</v>
      </c>
      <c r="T33" s="24"/>
      <c r="U33" s="38">
        <f t="shared" si="1"/>
        <v>-71487384445</v>
      </c>
      <c r="V33" s="24"/>
      <c r="W33" s="47">
        <v>0.24667879750531063</v>
      </c>
    </row>
    <row r="34" spans="1:23" ht="21.75" customHeight="1">
      <c r="A34" s="93" t="s">
        <v>81</v>
      </c>
      <c r="B34" s="93"/>
      <c r="C34" s="24"/>
      <c r="D34" s="26">
        <v>0</v>
      </c>
      <c r="E34" s="24"/>
      <c r="F34" s="26">
        <v>0</v>
      </c>
      <c r="G34" s="24"/>
      <c r="H34" s="26">
        <v>0</v>
      </c>
      <c r="I34" s="24"/>
      <c r="J34" s="38">
        <f t="shared" si="0"/>
        <v>0</v>
      </c>
      <c r="K34" s="24"/>
      <c r="L34" s="47">
        <v>0</v>
      </c>
      <c r="M34" s="24"/>
      <c r="N34" s="26">
        <v>0</v>
      </c>
      <c r="O34" s="24"/>
      <c r="P34" s="94">
        <v>0</v>
      </c>
      <c r="Q34" s="94"/>
      <c r="R34" s="24"/>
      <c r="S34" s="26">
        <v>4247073819</v>
      </c>
      <c r="T34" s="24"/>
      <c r="U34" s="38">
        <f t="shared" si="1"/>
        <v>4247073819</v>
      </c>
      <c r="V34" s="24"/>
      <c r="W34" s="47">
        <v>1.4655216031763537E-2</v>
      </c>
    </row>
    <row r="35" spans="1:23" ht="21.75" customHeight="1">
      <c r="A35" s="93" t="s">
        <v>23</v>
      </c>
      <c r="B35" s="93"/>
      <c r="C35" s="24"/>
      <c r="D35" s="26">
        <v>0</v>
      </c>
      <c r="E35" s="24"/>
      <c r="F35" s="26">
        <v>-16494496729</v>
      </c>
      <c r="G35" s="24"/>
      <c r="H35" s="26">
        <v>0</v>
      </c>
      <c r="I35" s="24"/>
      <c r="J35" s="38">
        <f t="shared" si="0"/>
        <v>-16494496729</v>
      </c>
      <c r="K35" s="24"/>
      <c r="L35" s="47">
        <v>7.6740231611319723E-2</v>
      </c>
      <c r="M35" s="24"/>
      <c r="N35" s="26">
        <v>3569694957</v>
      </c>
      <c r="O35" s="24"/>
      <c r="P35" s="94">
        <v>-23311340080</v>
      </c>
      <c r="Q35" s="94"/>
      <c r="R35" s="24"/>
      <c r="S35" s="26">
        <v>0</v>
      </c>
      <c r="T35" s="24"/>
      <c r="U35" s="38">
        <f t="shared" si="1"/>
        <v>-19741645123</v>
      </c>
      <c r="V35" s="24"/>
      <c r="W35" s="47">
        <v>6.8121743682830027E-2</v>
      </c>
    </row>
    <row r="36" spans="1:23" ht="21.75" customHeight="1">
      <c r="A36" s="93" t="s">
        <v>27</v>
      </c>
      <c r="B36" s="93"/>
      <c r="C36" s="24"/>
      <c r="D36" s="26">
        <v>0</v>
      </c>
      <c r="E36" s="24"/>
      <c r="F36" s="26">
        <v>-13203994877</v>
      </c>
      <c r="G36" s="24"/>
      <c r="H36" s="26">
        <v>0</v>
      </c>
      <c r="I36" s="24"/>
      <c r="J36" s="38">
        <f t="shared" si="0"/>
        <v>-13203994877</v>
      </c>
      <c r="K36" s="24"/>
      <c r="L36" s="47">
        <v>6.1431254417975222E-2</v>
      </c>
      <c r="M36" s="24"/>
      <c r="N36" s="26">
        <v>440000000</v>
      </c>
      <c r="O36" s="24"/>
      <c r="P36" s="94">
        <v>6260918500</v>
      </c>
      <c r="Q36" s="94"/>
      <c r="R36" s="24"/>
      <c r="S36" s="26">
        <v>0</v>
      </c>
      <c r="T36" s="24"/>
      <c r="U36" s="38">
        <f t="shared" si="1"/>
        <v>6700918500</v>
      </c>
      <c r="V36" s="24"/>
      <c r="W36" s="47">
        <v>2.312260450699288E-2</v>
      </c>
    </row>
    <row r="37" spans="1:23" ht="21.75" customHeight="1">
      <c r="A37" s="93" t="s">
        <v>33</v>
      </c>
      <c r="B37" s="93"/>
      <c r="C37" s="24"/>
      <c r="D37" s="26">
        <v>0</v>
      </c>
      <c r="E37" s="24"/>
      <c r="F37" s="26">
        <v>-419966290</v>
      </c>
      <c r="G37" s="24"/>
      <c r="H37" s="26">
        <v>0</v>
      </c>
      <c r="I37" s="24"/>
      <c r="J37" s="38">
        <f t="shared" si="0"/>
        <v>-419966290</v>
      </c>
      <c r="K37" s="24"/>
      <c r="L37" s="47">
        <v>1.9538826126706899E-3</v>
      </c>
      <c r="M37" s="24"/>
      <c r="N37" s="26">
        <v>0</v>
      </c>
      <c r="O37" s="24"/>
      <c r="P37" s="94">
        <v>-419966289</v>
      </c>
      <c r="Q37" s="94"/>
      <c r="R37" s="24"/>
      <c r="S37" s="26">
        <v>0</v>
      </c>
      <c r="T37" s="24"/>
      <c r="U37" s="38">
        <f t="shared" si="1"/>
        <v>-419966289</v>
      </c>
      <c r="V37" s="24"/>
      <c r="W37" s="47">
        <v>1.4491616942985464E-3</v>
      </c>
    </row>
    <row r="38" spans="1:23" ht="21.75" customHeight="1">
      <c r="A38" s="93" t="s">
        <v>34</v>
      </c>
      <c r="B38" s="93"/>
      <c r="C38" s="24"/>
      <c r="D38" s="26">
        <v>0</v>
      </c>
      <c r="E38" s="24"/>
      <c r="F38" s="26">
        <v>-262749109</v>
      </c>
      <c r="G38" s="24"/>
      <c r="H38" s="26">
        <v>0</v>
      </c>
      <c r="I38" s="24"/>
      <c r="J38" s="38">
        <f t="shared" si="0"/>
        <v>-262749109</v>
      </c>
      <c r="K38" s="24"/>
      <c r="L38" s="47">
        <v>1.2224336281129037E-3</v>
      </c>
      <c r="M38" s="24"/>
      <c r="N38" s="26">
        <v>0</v>
      </c>
      <c r="O38" s="24"/>
      <c r="P38" s="94">
        <v>-262749109</v>
      </c>
      <c r="Q38" s="94"/>
      <c r="R38" s="24"/>
      <c r="S38" s="26">
        <v>0</v>
      </c>
      <c r="T38" s="24"/>
      <c r="U38" s="38">
        <f t="shared" si="1"/>
        <v>-262749109</v>
      </c>
      <c r="V38" s="24"/>
      <c r="W38" s="47">
        <v>9.0665835317527946E-4</v>
      </c>
    </row>
    <row r="39" spans="1:23" ht="21.75" customHeight="1">
      <c r="A39" s="93" t="s">
        <v>31</v>
      </c>
      <c r="B39" s="93"/>
      <c r="C39" s="24"/>
      <c r="D39" s="26">
        <v>0</v>
      </c>
      <c r="E39" s="24"/>
      <c r="F39" s="26">
        <v>-1298120006</v>
      </c>
      <c r="G39" s="24"/>
      <c r="H39" s="26">
        <v>0</v>
      </c>
      <c r="I39" s="24"/>
      <c r="J39" s="38">
        <f t="shared" si="0"/>
        <v>-1298120006</v>
      </c>
      <c r="K39" s="24"/>
      <c r="L39" s="47">
        <v>6.0394707129550126E-3</v>
      </c>
      <c r="M39" s="24"/>
      <c r="N39" s="26">
        <v>0</v>
      </c>
      <c r="O39" s="70"/>
      <c r="P39" s="94">
        <v>-1298120005</v>
      </c>
      <c r="Q39" s="94"/>
      <c r="R39" s="70"/>
      <c r="S39" s="26">
        <v>0</v>
      </c>
      <c r="T39" s="70"/>
      <c r="U39" s="42">
        <f t="shared" si="1"/>
        <v>-1298120005</v>
      </c>
      <c r="V39" s="24"/>
      <c r="W39" s="47">
        <v>4.4793733095292269E-3</v>
      </c>
    </row>
    <row r="40" spans="1:23" s="71" customFormat="1" ht="21.75" customHeight="1">
      <c r="A40" s="96" t="s">
        <v>32</v>
      </c>
      <c r="B40" s="96"/>
      <c r="C40" s="70"/>
      <c r="D40" s="37">
        <v>0</v>
      </c>
      <c r="E40" s="70"/>
      <c r="F40" s="37">
        <f>'درآمد ناشی از تغییر قیمت اوراق'!I19</f>
        <v>5637988808</v>
      </c>
      <c r="G40" s="70"/>
      <c r="H40" s="26">
        <v>3067270282</v>
      </c>
      <c r="I40" s="70"/>
      <c r="J40" s="42">
        <f>D40+F40+H40</f>
        <v>8705259090</v>
      </c>
      <c r="K40" s="70"/>
      <c r="L40" s="48">
        <v>4.0500999198636804E-2</v>
      </c>
      <c r="M40" s="70"/>
      <c r="N40" s="37">
        <v>0</v>
      </c>
      <c r="O40" s="70"/>
      <c r="P40" s="94">
        <v>5637988808</v>
      </c>
      <c r="Q40" s="94"/>
      <c r="R40" s="70"/>
      <c r="S40" s="26">
        <v>11719714425</v>
      </c>
      <c r="T40" s="70"/>
      <c r="U40" s="42">
        <f t="shared" si="1"/>
        <v>17357703233</v>
      </c>
      <c r="V40" s="70"/>
      <c r="W40" s="48">
        <v>5.9895566108796983E-2</v>
      </c>
    </row>
    <row r="41" spans="1:23" ht="21.75" customHeight="1" thickBot="1">
      <c r="A41" s="95" t="s">
        <v>35</v>
      </c>
      <c r="B41" s="95"/>
      <c r="C41" s="24"/>
      <c r="D41" s="28">
        <f>SUM(D9:D40)</f>
        <v>0</v>
      </c>
      <c r="E41" s="24"/>
      <c r="F41" s="28">
        <f>SUM(F9:F40)</f>
        <v>-142944443183</v>
      </c>
      <c r="G41" s="70"/>
      <c r="H41" s="28">
        <f>SUM(H9:H40)</f>
        <v>-54538727382</v>
      </c>
      <c r="I41" s="24"/>
      <c r="J41" s="40">
        <f>SUM(J9:J40)</f>
        <v>-197483170565</v>
      </c>
      <c r="K41" s="24"/>
      <c r="L41" s="49">
        <v>0.99978748773270032</v>
      </c>
      <c r="M41" s="24"/>
      <c r="N41" s="28">
        <f>SUM(N9:N40)</f>
        <v>17504725083</v>
      </c>
      <c r="O41" s="24"/>
      <c r="P41" s="103">
        <f>SUM(P9:Q40)</f>
        <v>-52989254133</v>
      </c>
      <c r="Q41" s="103"/>
      <c r="R41" s="24"/>
      <c r="S41" s="28">
        <f>SUM(S9:S40)</f>
        <v>1227303851</v>
      </c>
      <c r="T41" s="24"/>
      <c r="U41" s="40">
        <f>SUM(U9:U40)</f>
        <v>-34257225199</v>
      </c>
      <c r="V41" s="24"/>
      <c r="W41" s="49">
        <v>0.99999999999999989</v>
      </c>
    </row>
    <row r="42" spans="1:23" ht="16.5" thickTop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80"/>
    </row>
    <row r="43" spans="1:23" s="71" customFormat="1">
      <c r="F43" s="107"/>
      <c r="H43" s="107"/>
      <c r="Q43" s="108"/>
      <c r="S43" s="108"/>
    </row>
    <row r="44" spans="1:23" s="71" customFormat="1"/>
    <row r="45" spans="1:23" s="71" customFormat="1">
      <c r="F45" s="108"/>
      <c r="H45" s="108"/>
    </row>
    <row r="46" spans="1:23" s="71" customFormat="1">
      <c r="S46" s="108"/>
    </row>
    <row r="47" spans="1:23" s="71" customFormat="1">
      <c r="H47" s="109"/>
    </row>
    <row r="48" spans="1:23" s="71" customFormat="1">
      <c r="H48" s="108"/>
      <c r="S48" s="108"/>
    </row>
    <row r="49" spans="8:8" s="71" customFormat="1">
      <c r="H49" s="108"/>
    </row>
    <row r="50" spans="8:8" s="71" customFormat="1">
      <c r="H50" s="108"/>
    </row>
    <row r="51" spans="8:8" s="71" customFormat="1"/>
    <row r="52" spans="8:8" s="71" customFormat="1">
      <c r="H52" s="108"/>
    </row>
    <row r="53" spans="8:8" s="71" customFormat="1">
      <c r="H53" s="110"/>
    </row>
    <row r="54" spans="8:8" s="71" customFormat="1"/>
    <row r="55" spans="8:8" s="71" customFormat="1">
      <c r="H55" s="108"/>
    </row>
    <row r="56" spans="8:8" s="71" customFormat="1"/>
    <row r="57" spans="8:8" s="71" customFormat="1"/>
    <row r="58" spans="8:8" s="71" customFormat="1"/>
    <row r="59" spans="8:8" s="71" customFormat="1">
      <c r="H59" s="111"/>
    </row>
    <row r="60" spans="8:8" s="71" customFormat="1">
      <c r="H60" s="108"/>
    </row>
    <row r="61" spans="8:8" s="71" customFormat="1">
      <c r="H61" s="111"/>
    </row>
    <row r="62" spans="8:8" s="71" customFormat="1"/>
    <row r="63" spans="8:8" s="71" customFormat="1">
      <c r="H63" s="108"/>
    </row>
    <row r="64" spans="8:8" s="71" customFormat="1"/>
    <row r="65" spans="8:8" s="71" customFormat="1">
      <c r="H65" s="108"/>
    </row>
    <row r="66" spans="8:8" s="71" customFormat="1"/>
    <row r="67" spans="8:8" s="71" customFormat="1"/>
  </sheetData>
  <mergeCells count="76">
    <mergeCell ref="A40:B40"/>
    <mergeCell ref="P40:Q40"/>
    <mergeCell ref="A41:B41"/>
    <mergeCell ref="P41:Q41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7"/>
  <sheetViews>
    <sheetView rightToLeft="1" view="pageBreakPreview" zoomScaleNormal="100" zoomScaleSheetLayoutView="100" workbookViewId="0">
      <selection activeCell="B13" sqref="B13:L17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5" ht="29.1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5" ht="21.75" customHeigh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5" ht="21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5" ht="14.45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5" ht="14.45" customHeight="1">
      <c r="A5" s="5" t="s">
        <v>82</v>
      </c>
      <c r="B5" s="101" t="s">
        <v>84</v>
      </c>
      <c r="C5" s="101"/>
      <c r="D5" s="101"/>
      <c r="E5" s="101"/>
      <c r="F5" s="101"/>
      <c r="G5" s="101"/>
      <c r="H5" s="101"/>
      <c r="I5" s="101"/>
      <c r="J5" s="101"/>
      <c r="M5" s="19"/>
      <c r="O5" s="19"/>
    </row>
    <row r="6" spans="1:15" ht="14.45" customHeight="1">
      <c r="A6" s="13"/>
      <c r="B6" s="13"/>
      <c r="C6" s="13"/>
      <c r="D6" s="99" t="s">
        <v>60</v>
      </c>
      <c r="E6" s="99"/>
      <c r="F6" s="99"/>
      <c r="G6" s="13"/>
      <c r="H6" s="99" t="s">
        <v>61</v>
      </c>
      <c r="I6" s="99"/>
      <c r="J6" s="99"/>
    </row>
    <row r="7" spans="1:15" ht="36.4" customHeight="1">
      <c r="A7" s="99" t="s">
        <v>85</v>
      </c>
      <c r="B7" s="99"/>
      <c r="C7" s="13"/>
      <c r="D7" s="22" t="s">
        <v>86</v>
      </c>
      <c r="E7" s="14"/>
      <c r="F7" s="22" t="s">
        <v>87</v>
      </c>
      <c r="G7" s="13"/>
      <c r="H7" s="22" t="s">
        <v>86</v>
      </c>
      <c r="I7" s="14"/>
      <c r="J7" s="22" t="s">
        <v>87</v>
      </c>
    </row>
    <row r="8" spans="1:15" ht="21.75" customHeight="1">
      <c r="A8" s="91" t="s">
        <v>133</v>
      </c>
      <c r="B8" s="91"/>
      <c r="C8" s="24"/>
      <c r="D8" s="25">
        <v>442767</v>
      </c>
      <c r="E8" s="24"/>
      <c r="F8" s="69">
        <v>1.7254962228086951E-5</v>
      </c>
      <c r="G8" s="24"/>
      <c r="H8" s="25">
        <v>6945778295</v>
      </c>
      <c r="I8" s="24"/>
      <c r="J8" s="46">
        <v>1.2556995400688489</v>
      </c>
    </row>
    <row r="9" spans="1:15" ht="21.75" customHeight="1">
      <c r="A9" s="95" t="s">
        <v>35</v>
      </c>
      <c r="B9" s="95"/>
      <c r="C9" s="24"/>
      <c r="D9" s="28">
        <v>442767</v>
      </c>
      <c r="E9" s="24"/>
      <c r="F9" s="35">
        <v>1.7254962228086951E-5</v>
      </c>
      <c r="G9" s="24"/>
      <c r="H9" s="28">
        <v>6945778295</v>
      </c>
      <c r="I9" s="24"/>
      <c r="J9" s="49">
        <v>1.2556995400688489</v>
      </c>
    </row>
    <row r="10" spans="1:15" ht="15.75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4" spans="1:15">
      <c r="B14" s="58"/>
      <c r="D14" s="19"/>
      <c r="F14" s="58"/>
      <c r="H14" s="19"/>
    </row>
    <row r="15" spans="1:15">
      <c r="B15" s="58"/>
      <c r="D15" s="19"/>
      <c r="F15" s="58"/>
      <c r="H15" s="19"/>
    </row>
    <row r="16" spans="1:15">
      <c r="B16" s="58"/>
      <c r="D16" s="19"/>
      <c r="F16" s="58"/>
      <c r="H16" s="19"/>
    </row>
    <row r="17" spans="6:6">
      <c r="F17" s="19"/>
    </row>
  </sheetData>
  <mergeCells count="10">
    <mergeCell ref="A7:B7"/>
    <mergeCell ref="A8:B8"/>
    <mergeCell ref="A9:B9"/>
    <mergeCell ref="A1:J1"/>
    <mergeCell ref="A2:J2"/>
    <mergeCell ref="A3:J3"/>
    <mergeCell ref="B5:J5"/>
    <mergeCell ref="D6:F6"/>
    <mergeCell ref="H6:J6"/>
    <mergeCell ref="A4:J4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Normal="100" zoomScaleSheetLayoutView="100" workbookViewId="0">
      <selection activeCell="F8" sqref="F8:F1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00" t="s">
        <v>0</v>
      </c>
      <c r="B1" s="100"/>
      <c r="C1" s="100"/>
      <c r="D1" s="100"/>
      <c r="E1" s="100"/>
      <c r="F1" s="100"/>
    </row>
    <row r="2" spans="1:6" ht="21.75" customHeight="1">
      <c r="A2" s="100" t="s">
        <v>45</v>
      </c>
      <c r="B2" s="100"/>
      <c r="C2" s="100"/>
      <c r="D2" s="100"/>
      <c r="E2" s="100"/>
      <c r="F2" s="100"/>
    </row>
    <row r="3" spans="1:6" ht="21.75" customHeight="1">
      <c r="A3" s="100" t="s">
        <v>2</v>
      </c>
      <c r="B3" s="100"/>
      <c r="C3" s="100"/>
      <c r="D3" s="100"/>
      <c r="E3" s="100"/>
      <c r="F3" s="100"/>
    </row>
    <row r="4" spans="1:6" ht="14.45" customHeight="1"/>
    <row r="5" spans="1:6" ht="29.1" customHeight="1">
      <c r="A5" s="5" t="s">
        <v>83</v>
      </c>
      <c r="B5" s="101" t="s">
        <v>57</v>
      </c>
      <c r="C5" s="101"/>
      <c r="D5" s="101"/>
      <c r="E5" s="101"/>
      <c r="F5" s="101"/>
    </row>
    <row r="6" spans="1:6" ht="14.45" customHeight="1">
      <c r="A6" s="13"/>
      <c r="B6" s="13"/>
      <c r="C6" s="13"/>
      <c r="D6" s="15" t="s">
        <v>60</v>
      </c>
      <c r="E6" s="13"/>
      <c r="F6" s="15" t="s">
        <v>9</v>
      </c>
    </row>
    <row r="7" spans="1:6" ht="14.45" customHeight="1">
      <c r="A7" s="99" t="s">
        <v>57</v>
      </c>
      <c r="B7" s="99"/>
      <c r="C7" s="13"/>
      <c r="D7" s="16" t="s">
        <v>42</v>
      </c>
      <c r="E7" s="13"/>
      <c r="F7" s="16" t="s">
        <v>42</v>
      </c>
    </row>
    <row r="8" spans="1:6" ht="21.75" customHeight="1">
      <c r="A8" s="91" t="s">
        <v>57</v>
      </c>
      <c r="B8" s="91"/>
      <c r="C8" s="24"/>
      <c r="D8" s="25">
        <v>0</v>
      </c>
      <c r="E8" s="24"/>
      <c r="F8" s="25">
        <v>1664769695</v>
      </c>
    </row>
    <row r="9" spans="1:6" ht="21.75" customHeight="1">
      <c r="A9" s="96" t="s">
        <v>88</v>
      </c>
      <c r="B9" s="96"/>
      <c r="C9" s="24"/>
      <c r="D9" s="27">
        <v>45234485</v>
      </c>
      <c r="E9" s="24"/>
      <c r="F9" s="27">
        <v>131841204</v>
      </c>
    </row>
    <row r="10" spans="1:6" ht="21.75" customHeight="1">
      <c r="A10" s="95" t="s">
        <v>35</v>
      </c>
      <c r="B10" s="95"/>
      <c r="C10" s="24"/>
      <c r="D10" s="28">
        <f>SUM(D8:D9)</f>
        <v>45234485</v>
      </c>
      <c r="E10" s="24"/>
      <c r="F10" s="28">
        <f>SUM(F8:F9)</f>
        <v>1796610899</v>
      </c>
    </row>
    <row r="11" spans="1:6" ht="15.75">
      <c r="A11" s="13"/>
      <c r="B11" s="13"/>
      <c r="C11" s="13"/>
      <c r="D11" s="13"/>
      <c r="E11" s="13"/>
      <c r="F11" s="13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1"/>
  <sheetViews>
    <sheetView rightToLeft="1" view="pageBreakPreview" zoomScale="115" zoomScaleNormal="85" zoomScaleSheetLayoutView="115" workbookViewId="0">
      <selection activeCell="M25" sqref="M25:M26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.140625" bestFit="1" customWidth="1"/>
    <col min="16" max="16" width="1.28515625" customWidth="1"/>
    <col min="17" max="17" width="14.425781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ht="21.75" customHeigh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19" ht="21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19" ht="14.45" customHeight="1"/>
    <row r="5" spans="1:19" ht="14.45" customHeight="1">
      <c r="A5" s="101" t="s">
        <v>63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</row>
    <row r="6" spans="1:19" ht="14.45" customHeight="1">
      <c r="A6" s="99" t="s">
        <v>36</v>
      </c>
      <c r="B6" s="24"/>
      <c r="C6" s="99" t="s">
        <v>89</v>
      </c>
      <c r="D6" s="99"/>
      <c r="E6" s="99"/>
      <c r="F6" s="99"/>
      <c r="G6" s="99"/>
      <c r="H6" s="24"/>
      <c r="I6" s="99" t="s">
        <v>60</v>
      </c>
      <c r="J6" s="99"/>
      <c r="K6" s="99"/>
      <c r="L6" s="99"/>
      <c r="M6" s="99"/>
      <c r="N6" s="24"/>
      <c r="O6" s="99" t="s">
        <v>61</v>
      </c>
      <c r="P6" s="99"/>
      <c r="Q6" s="99"/>
      <c r="R6" s="99"/>
      <c r="S6" s="99"/>
    </row>
    <row r="7" spans="1:19" ht="37.5" customHeight="1">
      <c r="A7" s="99"/>
      <c r="B7" s="24"/>
      <c r="C7" s="22" t="s">
        <v>90</v>
      </c>
      <c r="D7" s="36"/>
      <c r="E7" s="22" t="s">
        <v>91</v>
      </c>
      <c r="F7" s="36"/>
      <c r="G7" s="22" t="s">
        <v>92</v>
      </c>
      <c r="H7" s="24"/>
      <c r="I7" s="22" t="s">
        <v>93</v>
      </c>
      <c r="J7" s="36"/>
      <c r="K7" s="22" t="s">
        <v>94</v>
      </c>
      <c r="L7" s="36"/>
      <c r="M7" s="22" t="s">
        <v>95</v>
      </c>
      <c r="N7" s="24"/>
      <c r="O7" s="22" t="s">
        <v>93</v>
      </c>
      <c r="P7" s="36"/>
      <c r="Q7" s="22" t="s">
        <v>94</v>
      </c>
      <c r="R7" s="36"/>
      <c r="S7" s="22" t="s">
        <v>95</v>
      </c>
    </row>
    <row r="8" spans="1:19" ht="21.75" customHeight="1">
      <c r="A8" s="33" t="s">
        <v>23</v>
      </c>
      <c r="B8" s="24"/>
      <c r="C8" s="33" t="s">
        <v>96</v>
      </c>
      <c r="D8" s="24"/>
      <c r="E8" s="25">
        <v>35838502</v>
      </c>
      <c r="F8" s="24"/>
      <c r="G8" s="25">
        <v>114</v>
      </c>
      <c r="H8" s="24"/>
      <c r="I8" s="25">
        <v>0</v>
      </c>
      <c r="J8" s="24"/>
      <c r="K8" s="25">
        <v>0</v>
      </c>
      <c r="L8" s="24"/>
      <c r="M8" s="25">
        <v>0</v>
      </c>
      <c r="N8" s="24"/>
      <c r="O8" s="25">
        <v>4085589228</v>
      </c>
      <c r="P8" s="24"/>
      <c r="Q8" s="25">
        <v>515894271</v>
      </c>
      <c r="R8" s="24"/>
      <c r="S8" s="25">
        <f>O8-Q8</f>
        <v>3569694957</v>
      </c>
    </row>
    <row r="9" spans="1:19" ht="21.75" customHeight="1">
      <c r="A9" s="31" t="s">
        <v>27</v>
      </c>
      <c r="B9" s="24"/>
      <c r="C9" s="31" t="s">
        <v>97</v>
      </c>
      <c r="D9" s="24"/>
      <c r="E9" s="26">
        <v>8000000</v>
      </c>
      <c r="F9" s="24"/>
      <c r="G9" s="26">
        <v>55</v>
      </c>
      <c r="H9" s="24"/>
      <c r="I9" s="26">
        <v>0</v>
      </c>
      <c r="J9" s="24"/>
      <c r="K9" s="26">
        <v>0</v>
      </c>
      <c r="L9" s="24"/>
      <c r="M9" s="26">
        <v>0</v>
      </c>
      <c r="N9" s="24"/>
      <c r="O9" s="26">
        <v>440000000</v>
      </c>
      <c r="P9" s="24"/>
      <c r="Q9" s="26">
        <v>0</v>
      </c>
      <c r="R9" s="24"/>
      <c r="S9" s="42">
        <f t="shared" ref="S9:S18" si="0">O9-Q9</f>
        <v>440000000</v>
      </c>
    </row>
    <row r="10" spans="1:19" ht="21.75" customHeight="1">
      <c r="A10" s="31" t="s">
        <v>22</v>
      </c>
      <c r="B10" s="24"/>
      <c r="C10" s="31" t="s">
        <v>98</v>
      </c>
      <c r="D10" s="24"/>
      <c r="E10" s="26">
        <v>4008660</v>
      </c>
      <c r="F10" s="24"/>
      <c r="G10" s="26">
        <v>40</v>
      </c>
      <c r="H10" s="24"/>
      <c r="I10" s="26">
        <v>0</v>
      </c>
      <c r="J10" s="24"/>
      <c r="K10" s="26">
        <v>0</v>
      </c>
      <c r="L10" s="24"/>
      <c r="M10" s="26">
        <v>0</v>
      </c>
      <c r="N10" s="24"/>
      <c r="O10" s="26">
        <v>160346400</v>
      </c>
      <c r="P10" s="24"/>
      <c r="Q10" s="26">
        <v>19573253</v>
      </c>
      <c r="R10" s="24"/>
      <c r="S10" s="42">
        <f t="shared" si="0"/>
        <v>140773147</v>
      </c>
    </row>
    <row r="11" spans="1:19" ht="21.75" customHeight="1">
      <c r="A11" s="31" t="s">
        <v>29</v>
      </c>
      <c r="B11" s="24"/>
      <c r="C11" s="31" t="s">
        <v>7</v>
      </c>
      <c r="D11" s="24"/>
      <c r="E11" s="26">
        <v>54000000</v>
      </c>
      <c r="F11" s="24"/>
      <c r="G11" s="26">
        <v>115</v>
      </c>
      <c r="H11" s="24"/>
      <c r="I11" s="26">
        <v>0</v>
      </c>
      <c r="J11" s="24"/>
      <c r="K11" s="26">
        <v>0</v>
      </c>
      <c r="L11" s="24"/>
      <c r="M11" s="26">
        <v>0</v>
      </c>
      <c r="N11" s="24"/>
      <c r="O11" s="26">
        <v>6210000000</v>
      </c>
      <c r="P11" s="24"/>
      <c r="Q11" s="26">
        <v>345446313</v>
      </c>
      <c r="R11" s="24"/>
      <c r="S11" s="42">
        <f t="shared" si="0"/>
        <v>5864553687</v>
      </c>
    </row>
    <row r="12" spans="1:19" ht="21.75" customHeight="1">
      <c r="A12" s="31" t="s">
        <v>30</v>
      </c>
      <c r="B12" s="24"/>
      <c r="C12" s="31" t="s">
        <v>99</v>
      </c>
      <c r="D12" s="24"/>
      <c r="E12" s="26">
        <v>36844497</v>
      </c>
      <c r="F12" s="24"/>
      <c r="G12" s="26">
        <v>7</v>
      </c>
      <c r="H12" s="24"/>
      <c r="I12" s="26">
        <v>0</v>
      </c>
      <c r="J12" s="24"/>
      <c r="K12" s="26">
        <v>0</v>
      </c>
      <c r="L12" s="24"/>
      <c r="M12" s="26">
        <v>0</v>
      </c>
      <c r="N12" s="24"/>
      <c r="O12" s="26">
        <v>257911479</v>
      </c>
      <c r="P12" s="24"/>
      <c r="Q12" s="26">
        <v>32296884</v>
      </c>
      <c r="R12" s="24"/>
      <c r="S12" s="42">
        <f t="shared" si="0"/>
        <v>225614595</v>
      </c>
    </row>
    <row r="13" spans="1:19" ht="21.75" customHeight="1">
      <c r="A13" s="31" t="s">
        <v>28</v>
      </c>
      <c r="B13" s="24"/>
      <c r="C13" s="31" t="s">
        <v>96</v>
      </c>
      <c r="D13" s="24"/>
      <c r="E13" s="26">
        <v>1041186</v>
      </c>
      <c r="F13" s="24"/>
      <c r="G13" s="26">
        <v>28</v>
      </c>
      <c r="H13" s="24"/>
      <c r="I13" s="26">
        <v>0</v>
      </c>
      <c r="J13" s="24"/>
      <c r="K13" s="26">
        <v>0</v>
      </c>
      <c r="L13" s="24"/>
      <c r="M13" s="26">
        <v>0</v>
      </c>
      <c r="N13" s="24"/>
      <c r="O13" s="26">
        <v>29153208</v>
      </c>
      <c r="P13" s="24"/>
      <c r="Q13" s="26">
        <v>0</v>
      </c>
      <c r="R13" s="24"/>
      <c r="S13" s="42">
        <f t="shared" si="0"/>
        <v>29153208</v>
      </c>
    </row>
    <row r="14" spans="1:19" ht="21.75" customHeight="1">
      <c r="A14" s="31" t="s">
        <v>21</v>
      </c>
      <c r="B14" s="24"/>
      <c r="C14" s="31" t="s">
        <v>100</v>
      </c>
      <c r="D14" s="24"/>
      <c r="E14" s="26">
        <v>45334333</v>
      </c>
      <c r="F14" s="24"/>
      <c r="G14" s="26">
        <v>120</v>
      </c>
      <c r="H14" s="24"/>
      <c r="I14" s="26">
        <v>0</v>
      </c>
      <c r="J14" s="24"/>
      <c r="K14" s="26">
        <v>0</v>
      </c>
      <c r="L14" s="24"/>
      <c r="M14" s="26">
        <v>0</v>
      </c>
      <c r="N14" s="24"/>
      <c r="O14" s="26">
        <v>5440119960</v>
      </c>
      <c r="P14" s="24"/>
      <c r="Q14" s="26">
        <v>62614786</v>
      </c>
      <c r="R14" s="24"/>
      <c r="S14" s="42">
        <f t="shared" si="0"/>
        <v>5377505174</v>
      </c>
    </row>
    <row r="15" spans="1:19" ht="21.75" customHeight="1">
      <c r="A15" s="31" t="s">
        <v>67</v>
      </c>
      <c r="B15" s="24"/>
      <c r="C15" s="31" t="s">
        <v>101</v>
      </c>
      <c r="D15" s="24"/>
      <c r="E15" s="26">
        <v>1750000</v>
      </c>
      <c r="F15" s="24"/>
      <c r="G15" s="26">
        <v>400</v>
      </c>
      <c r="H15" s="24"/>
      <c r="I15" s="26">
        <v>0</v>
      </c>
      <c r="J15" s="24"/>
      <c r="K15" s="26">
        <v>0</v>
      </c>
      <c r="L15" s="24"/>
      <c r="M15" s="26">
        <v>0</v>
      </c>
      <c r="N15" s="24"/>
      <c r="O15" s="26">
        <v>700000000</v>
      </c>
      <c r="P15" s="24"/>
      <c r="Q15" s="26">
        <v>66004963</v>
      </c>
      <c r="R15" s="24"/>
      <c r="S15" s="42">
        <f t="shared" si="0"/>
        <v>633995037</v>
      </c>
    </row>
    <row r="16" spans="1:19" ht="21.75" customHeight="1">
      <c r="A16" s="31" t="s">
        <v>19</v>
      </c>
      <c r="B16" s="24"/>
      <c r="C16" s="31" t="s">
        <v>96</v>
      </c>
      <c r="D16" s="24"/>
      <c r="E16" s="26">
        <v>64400000</v>
      </c>
      <c r="F16" s="24"/>
      <c r="G16" s="26">
        <v>7</v>
      </c>
      <c r="H16" s="24"/>
      <c r="I16" s="26">
        <v>0</v>
      </c>
      <c r="J16" s="24"/>
      <c r="K16" s="26">
        <v>0</v>
      </c>
      <c r="L16" s="24"/>
      <c r="M16" s="26">
        <v>0</v>
      </c>
      <c r="N16" s="24"/>
      <c r="O16" s="26">
        <v>450800000</v>
      </c>
      <c r="P16" s="24"/>
      <c r="Q16" s="26">
        <v>23695522</v>
      </c>
      <c r="R16" s="24"/>
      <c r="S16" s="42">
        <f t="shared" si="0"/>
        <v>427104478</v>
      </c>
    </row>
    <row r="17" spans="1:19" ht="21.75" customHeight="1">
      <c r="A17" s="31" t="s">
        <v>70</v>
      </c>
      <c r="B17" s="24"/>
      <c r="C17" s="31" t="s">
        <v>102</v>
      </c>
      <c r="D17" s="24"/>
      <c r="E17" s="26">
        <v>114507</v>
      </c>
      <c r="F17" s="24"/>
      <c r="G17" s="26">
        <v>4400</v>
      </c>
      <c r="H17" s="24"/>
      <c r="I17" s="26">
        <v>0</v>
      </c>
      <c r="J17" s="24"/>
      <c r="K17" s="26">
        <v>0</v>
      </c>
      <c r="L17" s="24"/>
      <c r="M17" s="26">
        <v>0</v>
      </c>
      <c r="N17" s="24"/>
      <c r="O17" s="26">
        <v>503830800</v>
      </c>
      <c r="P17" s="24"/>
      <c r="Q17" s="26">
        <v>0</v>
      </c>
      <c r="R17" s="24"/>
      <c r="S17" s="42">
        <f t="shared" si="0"/>
        <v>503830800</v>
      </c>
    </row>
    <row r="18" spans="1:19" ht="21.75" customHeight="1">
      <c r="A18" s="32" t="s">
        <v>79</v>
      </c>
      <c r="B18" s="24"/>
      <c r="C18" s="32" t="s">
        <v>103</v>
      </c>
      <c r="D18" s="24"/>
      <c r="E18" s="27">
        <v>900000</v>
      </c>
      <c r="F18" s="24"/>
      <c r="G18" s="27">
        <v>325</v>
      </c>
      <c r="H18" s="24"/>
      <c r="I18" s="27">
        <v>0</v>
      </c>
      <c r="J18" s="24"/>
      <c r="K18" s="27">
        <v>0</v>
      </c>
      <c r="L18" s="24"/>
      <c r="M18" s="27">
        <v>0</v>
      </c>
      <c r="N18" s="24"/>
      <c r="O18" s="27">
        <v>292500000</v>
      </c>
      <c r="P18" s="24"/>
      <c r="Q18" s="27">
        <v>0</v>
      </c>
      <c r="R18" s="24"/>
      <c r="S18" s="37">
        <f t="shared" si="0"/>
        <v>292500000</v>
      </c>
    </row>
    <row r="19" spans="1:19" ht="21.75" customHeight="1">
      <c r="A19" s="23" t="s">
        <v>35</v>
      </c>
      <c r="B19" s="24"/>
      <c r="C19" s="28"/>
      <c r="D19" s="24"/>
      <c r="E19" s="28"/>
      <c r="F19" s="24"/>
      <c r="G19" s="28"/>
      <c r="H19" s="24"/>
      <c r="I19" s="28">
        <v>0</v>
      </c>
      <c r="J19" s="24"/>
      <c r="K19" s="28">
        <v>0</v>
      </c>
      <c r="L19" s="24"/>
      <c r="M19" s="28">
        <v>0</v>
      </c>
      <c r="N19" s="24"/>
      <c r="O19" s="28">
        <f>SUM(O8:O18)</f>
        <v>18570251075</v>
      </c>
      <c r="P19" s="24"/>
      <c r="Q19" s="28">
        <f>SUM(Q8:Q18)</f>
        <v>1065525992</v>
      </c>
      <c r="R19" s="24"/>
      <c r="S19" s="28">
        <f>SUM(S8:S18)</f>
        <v>17504725083</v>
      </c>
    </row>
    <row r="20" spans="1:19" ht="15.7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>
      <c r="O21" s="59"/>
      <c r="Q21" s="1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="115" zoomScaleNormal="100" zoomScaleSheetLayoutView="115" workbookViewId="0">
      <selection activeCell="I9" sqref="I9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1:13" ht="21.75" customHeigh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21.75" customHeight="1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14.45" customHeight="1"/>
    <row r="5" spans="1:13" ht="14.45" customHeight="1">
      <c r="A5" s="101" t="s">
        <v>106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14.45" customHeight="1">
      <c r="A6" s="99" t="s">
        <v>48</v>
      </c>
      <c r="B6" s="13"/>
      <c r="C6" s="99" t="s">
        <v>60</v>
      </c>
      <c r="D6" s="99"/>
      <c r="E6" s="99"/>
      <c r="F6" s="99"/>
      <c r="G6" s="99"/>
      <c r="H6" s="13"/>
      <c r="I6" s="99" t="s">
        <v>61</v>
      </c>
      <c r="J6" s="99"/>
      <c r="K6" s="99"/>
      <c r="L6" s="99"/>
      <c r="M6" s="99"/>
    </row>
    <row r="7" spans="1:13" ht="29.1" customHeight="1">
      <c r="A7" s="99"/>
      <c r="B7" s="13"/>
      <c r="C7" s="22" t="s">
        <v>104</v>
      </c>
      <c r="D7" s="14"/>
      <c r="E7" s="22" t="s">
        <v>94</v>
      </c>
      <c r="F7" s="14"/>
      <c r="G7" s="22" t="s">
        <v>105</v>
      </c>
      <c r="H7" s="13"/>
      <c r="I7" s="22" t="s">
        <v>104</v>
      </c>
      <c r="J7" s="14"/>
      <c r="K7" s="22" t="s">
        <v>94</v>
      </c>
      <c r="L7" s="14"/>
      <c r="M7" s="22" t="s">
        <v>105</v>
      </c>
    </row>
    <row r="8" spans="1:13" ht="21.75" customHeight="1">
      <c r="A8" s="33" t="s">
        <v>134</v>
      </c>
      <c r="B8" s="24"/>
      <c r="C8" s="25">
        <v>146555</v>
      </c>
      <c r="D8" s="24"/>
      <c r="E8" s="25">
        <v>0</v>
      </c>
      <c r="F8" s="24"/>
      <c r="G8" s="25">
        <v>146555</v>
      </c>
      <c r="H8" s="24"/>
      <c r="I8" s="25">
        <v>173588004</v>
      </c>
      <c r="J8" s="24"/>
      <c r="K8" s="25">
        <v>0</v>
      </c>
      <c r="L8" s="24"/>
      <c r="M8" s="25">
        <v>173588004</v>
      </c>
    </row>
    <row r="9" spans="1:13" ht="21.75" customHeight="1">
      <c r="A9" s="31" t="s">
        <v>135</v>
      </c>
      <c r="B9" s="24"/>
      <c r="C9" s="26">
        <v>155521</v>
      </c>
      <c r="D9" s="24"/>
      <c r="E9" s="26">
        <v>0</v>
      </c>
      <c r="F9" s="24"/>
      <c r="G9" s="26">
        <v>155521</v>
      </c>
      <c r="H9" s="24"/>
      <c r="I9" s="26">
        <v>1838245</v>
      </c>
      <c r="J9" s="24"/>
      <c r="K9" s="26">
        <v>0</v>
      </c>
      <c r="L9" s="24"/>
      <c r="M9" s="26">
        <v>1838245</v>
      </c>
    </row>
    <row r="10" spans="1:13" ht="21.75" customHeight="1">
      <c r="A10" s="32" t="s">
        <v>136</v>
      </c>
      <c r="B10" s="24"/>
      <c r="C10" s="27">
        <v>140691</v>
      </c>
      <c r="D10" s="24"/>
      <c r="E10" s="27">
        <v>0</v>
      </c>
      <c r="F10" s="24"/>
      <c r="G10" s="27">
        <v>140691</v>
      </c>
      <c r="H10" s="24"/>
      <c r="I10" s="27">
        <v>6770352046</v>
      </c>
      <c r="J10" s="24"/>
      <c r="K10" s="27">
        <v>0</v>
      </c>
      <c r="L10" s="24"/>
      <c r="M10" s="27">
        <v>6770352046</v>
      </c>
    </row>
    <row r="11" spans="1:13" ht="21.75" customHeight="1">
      <c r="A11" s="23" t="s">
        <v>35</v>
      </c>
      <c r="B11" s="24"/>
      <c r="C11" s="28">
        <f>SUM(C8:C10)</f>
        <v>442767</v>
      </c>
      <c r="D11" s="24"/>
      <c r="E11" s="28">
        <v>0</v>
      </c>
      <c r="F11" s="24"/>
      <c r="G11" s="28">
        <f>SUM(G8:G10)</f>
        <v>442767</v>
      </c>
      <c r="H11" s="24"/>
      <c r="I11" s="28">
        <f>SUM(I8:I10)</f>
        <v>6945778295</v>
      </c>
      <c r="J11" s="24"/>
      <c r="K11" s="28">
        <v>0</v>
      </c>
      <c r="L11" s="24"/>
      <c r="M11" s="28">
        <f>SUM(M8:M10)</f>
        <v>6945778295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Faeze Ghanei Arani</cp:lastModifiedBy>
  <cp:lastPrinted>2025-08-30T08:40:54Z</cp:lastPrinted>
  <dcterms:created xsi:type="dcterms:W3CDTF">2025-08-30T06:11:34Z</dcterms:created>
  <dcterms:modified xsi:type="dcterms:W3CDTF">2025-09-02T07:39:47Z</dcterms:modified>
</cp:coreProperties>
</file>