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صندوق های فعال\بخشی\صورت وضعیت پرتفو\نهایی ها\"/>
    </mc:Choice>
  </mc:AlternateContent>
  <xr:revisionPtr revIDLastSave="0" documentId="13_ncr:1_{04BB4ACB-A2C4-473F-9D51-2902F1F03C08}" xr6:coauthVersionLast="47" xr6:coauthVersionMax="47" xr10:uidLastSave="{00000000-0000-0000-0000-000000000000}"/>
  <bookViews>
    <workbookView xWindow="-120" yWindow="-120" windowWidth="29040" windowHeight="15840" tabRatio="876" activeTab="4" xr2:uid="{00000000-000D-0000-FFFF-FFFF00000000}"/>
  </bookViews>
  <sheets>
    <sheet name="0" sheetId="22" r:id="rId1"/>
    <sheet name="سهام" sheetId="2" r:id="rId2"/>
    <sheet name="تعدیل قیمت" sheetId="6" r:id="rId3"/>
    <sheet name="سپرده" sheetId="7" r:id="rId4"/>
    <sheet name="درآمد" sheetId="8" r:id="rId5"/>
    <sheet name="درآمد سرمایه گذاری در سهام" sheetId="9" r:id="rId6"/>
    <sheet name="درآمد سپرده بانکی" sheetId="13" r:id="rId7"/>
    <sheet name="سایر درآمدها" sheetId="14" r:id="rId8"/>
    <sheet name="درآمد سود سهام" sheetId="15" r:id="rId9"/>
    <sheet name="سود سپرده بانکی" sheetId="18" r:id="rId10"/>
    <sheet name="درآمد ناشی از فروش" sheetId="19" r:id="rId11"/>
    <sheet name="درآمد اعمال اختیار" sheetId="20" r:id="rId12"/>
    <sheet name="درآمد ناشی از تغییر قیمت اوراق" sheetId="21" r:id="rId13"/>
  </sheets>
  <definedNames>
    <definedName name="_xlnm.Print_Area" localSheetId="2">'تعدیل قیمت'!$A$1:$N$10</definedName>
    <definedName name="_xlnm.Print_Area" localSheetId="4">درآمد!$A$1:$K$11</definedName>
    <definedName name="_xlnm.Print_Area" localSheetId="11">'درآمد اعمال اختیار'!$A$1:$Z$14</definedName>
    <definedName name="_xlnm.Print_Area" localSheetId="6">'درآمد سپرده بانکی'!$A$1:$K$9</definedName>
    <definedName name="_xlnm.Print_Area" localSheetId="5">'درآمد سرمایه گذاری در سهام'!$A$1:$X$38</definedName>
    <definedName name="_xlnm.Print_Area" localSheetId="8">'درآمد سود سهام'!$A$1:$T$19</definedName>
    <definedName name="_xlnm.Print_Area" localSheetId="12">'درآمد ناشی از تغییر قیمت اوراق'!$A$1:$S$21</definedName>
    <definedName name="_xlnm.Print_Area" localSheetId="10">'درآمد ناشی از فروش'!$A$1:$S$31</definedName>
    <definedName name="_xlnm.Print_Area" localSheetId="7">'سایر درآمدها'!$A$1:$G$10</definedName>
    <definedName name="_xlnm.Print_Area" localSheetId="3">سپرده!$A$1:$M$10</definedName>
    <definedName name="_xlnm.Print_Area" localSheetId="1">سهام!$A$1:$AC$25</definedName>
    <definedName name="_xlnm.Print_Area" localSheetId="9">'سود سپرده بانکی'!$A$1:$N$11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8" l="1"/>
  <c r="J10" i="8"/>
  <c r="H10" i="8"/>
  <c r="H8" i="8"/>
  <c r="F11" i="8"/>
  <c r="F10" i="8"/>
  <c r="L9" i="7" l="1"/>
  <c r="L38" i="9"/>
  <c r="D9" i="13" l="1"/>
  <c r="D10" i="14"/>
  <c r="J9" i="13"/>
  <c r="M31" i="19"/>
  <c r="Q31" i="19"/>
  <c r="Q9" i="19"/>
  <c r="Q10" i="19"/>
  <c r="Q11" i="19"/>
  <c r="Q12" i="19"/>
  <c r="Q13" i="19"/>
  <c r="Q14" i="19"/>
  <c r="Q15" i="19"/>
  <c r="Q16" i="19"/>
  <c r="Q17" i="19"/>
  <c r="Q18" i="19"/>
  <c r="Q19" i="19"/>
  <c r="Q20" i="19"/>
  <c r="Q21" i="19"/>
  <c r="Q22" i="19"/>
  <c r="Q23" i="19"/>
  <c r="Q24" i="19"/>
  <c r="Q25" i="19"/>
  <c r="Q26" i="19"/>
  <c r="Q27" i="19"/>
  <c r="Q28" i="19"/>
  <c r="Q29" i="19"/>
  <c r="Q30" i="19"/>
  <c r="Q8" i="19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8" i="19"/>
  <c r="M21" i="21" l="1"/>
  <c r="E21" i="21"/>
  <c r="M19" i="15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10" i="9"/>
  <c r="U9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10" i="9"/>
  <c r="J9" i="9"/>
  <c r="K10" i="6"/>
  <c r="I21" i="21"/>
  <c r="L10" i="7"/>
  <c r="AB23" i="2"/>
  <c r="AB22" i="2"/>
  <c r="AB21" i="2"/>
  <c r="AB19" i="2"/>
  <c r="AB18" i="2"/>
  <c r="AB17" i="2"/>
  <c r="AB16" i="2"/>
  <c r="AB15" i="2"/>
  <c r="AB14" i="2"/>
  <c r="AB13" i="2"/>
  <c r="AB12" i="2"/>
  <c r="AB10" i="2"/>
  <c r="AB9" i="2"/>
  <c r="U38" i="9" l="1"/>
  <c r="Q21" i="21"/>
  <c r="O21" i="21"/>
  <c r="G21" i="21"/>
  <c r="K14" i="20"/>
  <c r="M14" i="20"/>
  <c r="Q14" i="20"/>
  <c r="W14" i="20"/>
  <c r="Y14" i="20"/>
  <c r="O31" i="19"/>
  <c r="I31" i="19"/>
  <c r="G31" i="19"/>
  <c r="E31" i="19"/>
  <c r="M11" i="18"/>
  <c r="I11" i="18"/>
  <c r="G11" i="18"/>
  <c r="C11" i="18"/>
  <c r="F9" i="8" s="1"/>
  <c r="S19" i="15"/>
  <c r="Q19" i="15"/>
  <c r="O19" i="15"/>
  <c r="K19" i="15"/>
  <c r="I19" i="15"/>
  <c r="J9" i="8" l="1"/>
  <c r="F10" i="14"/>
  <c r="H9" i="13"/>
  <c r="S38" i="9" l="1"/>
  <c r="N38" i="9"/>
  <c r="Q38" i="9" s="1"/>
  <c r="J38" i="9"/>
  <c r="F8" i="8" s="1"/>
  <c r="J8" i="8" s="1"/>
  <c r="H38" i="9"/>
  <c r="F38" i="9"/>
  <c r="D38" i="9"/>
  <c r="J10" i="7"/>
  <c r="H10" i="7"/>
  <c r="F10" i="7"/>
  <c r="D10" i="7"/>
  <c r="AB25" i="2"/>
  <c r="Z25" i="2"/>
  <c r="X25" i="2"/>
  <c r="R25" i="2"/>
  <c r="N25" i="2"/>
  <c r="J25" i="2"/>
  <c r="H25" i="2"/>
  <c r="H9" i="8" l="1"/>
  <c r="H11" i="8" s="1"/>
</calcChain>
</file>

<file path=xl/sharedStrings.xml><?xml version="1.0" encoding="utf-8"?>
<sst xmlns="http://schemas.openxmlformats.org/spreadsheetml/2006/main" count="328" uniqueCount="146">
  <si>
    <t>صندوق سرمایه گذاری بخشی صنایع معیار</t>
  </si>
  <si>
    <t>صورت وضعیت پرتفوی</t>
  </si>
  <si>
    <t>برای ماه منتهی به 1404/04/31</t>
  </si>
  <si>
    <t>-1</t>
  </si>
  <si>
    <t>سرمایه گذاری ها</t>
  </si>
  <si>
    <t>-1-1</t>
  </si>
  <si>
    <t>سرمایه گذاری در سهام و حق تقدم سهام</t>
  </si>
  <si>
    <t>1404/03/31</t>
  </si>
  <si>
    <t>تغییرات طی دوره</t>
  </si>
  <si>
    <t>1404/04/31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</si>
  <si>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</si>
  <si>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</si>
  <si>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</si>
  <si>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</si>
  <si>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</si>
  <si>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</si>
  <si>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</si>
  <si>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</si>
  <si>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</si>
  <si>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ایران خودرو دیزل</t>
  </si>
  <si>
    <t>ایران‌ خودرو</t>
  </si>
  <si>
    <t>بانک تجارت</t>
  </si>
  <si>
    <t>بهمن  دیزل</t>
  </si>
  <si>
    <t>رادیاتور ایران‌</t>
  </si>
  <si>
    <t>زامیاد</t>
  </si>
  <si>
    <t>سایپا</t>
  </si>
  <si>
    <t>سایپا دیزل</t>
  </si>
  <si>
    <t>سرمایه گذاری پایا تدبیرپارسا</t>
  </si>
  <si>
    <t>سرمایه‌گذاری‌ رنا(هلدینگ‌</t>
  </si>
  <si>
    <t>سرمایه‌گذاری‌ سایپا</t>
  </si>
  <si>
    <t>فولاد مبارکه اصفهان</t>
  </si>
  <si>
    <t>گروه‌بهمن‌</t>
  </si>
  <si>
    <t>گسترش‌سرمایه‌گذاری‌ایران‌خودرو</t>
  </si>
  <si>
    <t>گواهي سپرده کالايي شمش طلا</t>
  </si>
  <si>
    <t>اختیارخ خساپا-300-1404/07/30</t>
  </si>
  <si>
    <t>جمع</t>
  </si>
  <si>
    <t>نام سهام</t>
  </si>
  <si>
    <t>قیمت اعمال</t>
  </si>
  <si>
    <t>تاریخ اعمال</t>
  </si>
  <si>
    <t>-2-1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</si>
  <si>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</si>
  <si>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</si>
  <si>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</si>
  <si>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</si>
  <si>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</si>
  <si>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</si>
  <si>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</si>
  <si>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</si>
  <si>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-19.97%</t>
  </si>
  <si>
    <t>اخبار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</si>
  <si>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</si>
  <si>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</si>
  <si>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</si>
  <si>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</si>
  <si>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</si>
  <si>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</si>
  <si>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</si>
  <si>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</si>
  <si>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</si>
  <si>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</si>
  <si>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</si>
  <si>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</si>
  <si>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</si>
  <si>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</si>
  <si>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</si>
  <si>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درآمد حاصل از سرمایه گذاری در سپرده بانکی و گواهی سپرده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</si>
  <si>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</si>
  <si>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</si>
  <si>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</si>
  <si>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</si>
  <si>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</si>
  <si>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</si>
  <si>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</si>
  <si>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</si>
  <si>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</si>
  <si>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گواهی سپرده کالایی شمش طلا</t>
  </si>
  <si>
    <t>فولاد سیرجان ایرانیان</t>
  </si>
  <si>
    <t>ایمن خودرو شرق</t>
  </si>
  <si>
    <t>تولیدی برنا باطری</t>
  </si>
  <si>
    <t>اخشان خراسان</t>
  </si>
  <si>
    <t>توسعه نیشکر و  صنایع جانبی</t>
  </si>
  <si>
    <t>ملی‌ صنایع‌ مس‌ ایران‌</t>
  </si>
  <si>
    <t>کانی کربن طبس</t>
  </si>
  <si>
    <t>بیمه اتکایی ایران معین</t>
  </si>
  <si>
    <t>نساجی بابکان</t>
  </si>
  <si>
    <t>دارویی و نهاده های زاگرس دارو</t>
  </si>
  <si>
    <t>صنایع ارتباطی آوا</t>
  </si>
  <si>
    <t>تولید انرژی برق شمس پاسارگاد</t>
  </si>
  <si>
    <t>مدیریت نیروگاهی ایرانیان مپنا</t>
  </si>
  <si>
    <t>موتورسازان‌تراکتورسازی‌ایران‌</t>
  </si>
  <si>
    <t>-2-2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</si>
  <si>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</si>
  <si>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</si>
  <si>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</si>
  <si>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</si>
  <si>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</si>
  <si>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</si>
  <si>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</si>
  <si>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</si>
  <si>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</si>
  <si>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</si>
  <si>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</si>
  <si>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</si>
  <si>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1404/04/30</t>
  </si>
  <si>
    <t>1403/10/15</t>
  </si>
  <si>
    <t>1404/04/22</t>
  </si>
  <si>
    <t>1404/04/28</t>
  </si>
  <si>
    <t>1404/04/18</t>
  </si>
  <si>
    <t>1404/02/31</t>
  </si>
  <si>
    <t>1403/12/20</t>
  </si>
  <si>
    <t>1403/12/22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</si>
  <si>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</si>
  <si>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</si>
  <si>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</si>
  <si>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</si>
  <si>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</si>
  <si>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</si>
  <si>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</si>
  <si>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</si>
  <si>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</si>
  <si>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</si>
  <si>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</si>
  <si>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</si>
  <si>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</si>
  <si>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</si>
  <si>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</si>
  <si>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</si>
  <si>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</si>
  <si>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خساپا1</t>
  </si>
  <si>
    <t>ضسپا70121</t>
  </si>
  <si>
    <t>1404/04/16</t>
  </si>
  <si>
    <t>شستا1</t>
  </si>
  <si>
    <t>ضستا20411</t>
  </si>
  <si>
    <t>وتجارت1</t>
  </si>
  <si>
    <t>ضجار20541</t>
  </si>
  <si>
    <t>خودرو1</t>
  </si>
  <si>
    <t>طخود30991</t>
  </si>
  <si>
    <t>درآمد ناشی از تغییر قیمت اوراق بهادار</t>
  </si>
  <si>
    <t>سود و زیان ناشی از تغییر قیمت</t>
  </si>
  <si>
    <t>صورت وضعیت پورتفوی</t>
  </si>
  <si>
    <t>سپرده بانکی</t>
  </si>
  <si>
    <t xml:space="preserve">سپرده کوتاه مدت موسسه اعتباری ملل </t>
  </si>
  <si>
    <t>سپرده کوتاه مدت بانک خاورمیانه</t>
  </si>
  <si>
    <t>سپرده کوتاه مدت بانک گردشگری</t>
  </si>
  <si>
    <t>-3-2</t>
  </si>
  <si>
    <t>3-2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</si>
</sst>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0%"/>
  </numFmts>
  <fonts count="17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1"/>
      <name val="Calibri"/>
      <family val="2"/>
    </font>
    <font>
      <sz val="11"/>
      <name val="B Nazanin"/>
      <charset val="178"/>
    </font>
    <font>
      <b/>
      <sz val="16"/>
      <color rgb="FF000000"/>
      <name val="B Nazanin"/>
      <charset val="178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FFFFFF"/>
      <name val="IRANSans"/>
    </font>
    <font>
      <sz val="10"/>
      <color theme="0" tint="-0.34998626667073579"/>
      <name val="IRANSans"/>
    </font>
    <font>
      <sz val="12"/>
      <color theme="0" tint="-0.34998626667073579"/>
      <name val="B Nazanin"/>
      <charset val="178"/>
    </font>
    <font>
      <sz val="10"/>
      <color theme="1"/>
      <name val="IRANSans"/>
    </font>
    <font>
      <sz val="10"/>
      <color theme="1"/>
      <name val="Arial"/>
      <family val="2"/>
    </font>
    <font>
      <sz val="12"/>
      <name val="B Nazanin"/>
      <charset val="178"/>
    </font>
    <font>
      <sz val="10"/>
      <color theme="0" tint="-0.3499862666707357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double">
        <color rgb="FF000000"/>
      </bottom>
      <diagonal/>
    </border>
  </borders>
  <cellStyleXfs count="3">
    <xf numFmtId="0" fontId="0" fillId="0" borderId="0"/>
    <xf numFmtId="0" fontId="5" fillId="0" borderId="0"/>
    <xf numFmtId="9" fontId="8" fillId="0" borderId="0" applyFont="0" applyFill="0" applyBorder="0" applyAlignment="0" applyProtection="0"/>
  </cellStyleXfs>
  <cellXfs count="96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6" fillId="0" borderId="0" xfId="1" applyFont="1"/>
    <xf numFmtId="0" fontId="7" fillId="0" borderId="0" xfId="1" applyFont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4" fontId="4" fillId="0" borderId="4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0" fontId="0" fillId="0" borderId="0" xfId="2" applyNumberFormat="1" applyFont="1" applyAlignment="1">
      <alignment horizontal="center" vertical="center"/>
    </xf>
    <xf numFmtId="3" fontId="0" fillId="0" borderId="0" xfId="0" applyNumberFormat="1" applyAlignment="1">
      <alignment horizontal="left"/>
    </xf>
    <xf numFmtId="0" fontId="4" fillId="0" borderId="6" xfId="0" applyFont="1" applyFill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center" vertical="center"/>
    </xf>
    <xf numFmtId="4" fontId="4" fillId="0" borderId="6" xfId="0" applyNumberFormat="1" applyFont="1" applyFill="1" applyBorder="1" applyAlignment="1">
      <alignment horizontal="center" vertical="center"/>
    </xf>
    <xf numFmtId="9" fontId="0" fillId="0" borderId="0" xfId="2" applyFont="1" applyAlignment="1">
      <alignment horizontal="left"/>
    </xf>
    <xf numFmtId="164" fontId="0" fillId="0" borderId="0" xfId="2" applyNumberFormat="1" applyFont="1" applyAlignment="1">
      <alignment horizontal="left"/>
    </xf>
    <xf numFmtId="10" fontId="3" fillId="0" borderId="1" xfId="2" applyNumberFormat="1" applyFont="1" applyFill="1" applyBorder="1" applyAlignment="1">
      <alignment horizontal="center" vertical="center"/>
    </xf>
    <xf numFmtId="10" fontId="4" fillId="0" borderId="2" xfId="2" applyNumberFormat="1" applyFont="1" applyFill="1" applyBorder="1" applyAlignment="1">
      <alignment horizontal="center" vertical="center"/>
    </xf>
    <xf numFmtId="10" fontId="4" fillId="0" borderId="5" xfId="2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3" fontId="4" fillId="0" borderId="0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3" fontId="4" fillId="0" borderId="8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3" fontId="11" fillId="0" borderId="0" xfId="0" applyNumberFormat="1" applyFont="1" applyAlignment="1">
      <alignment horizontal="left"/>
    </xf>
    <xf numFmtId="10" fontId="4" fillId="0" borderId="0" xfId="2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12" fillId="0" borderId="0" xfId="0" applyNumberFormat="1" applyFont="1" applyAlignment="1">
      <alignment horizontal="left"/>
    </xf>
    <xf numFmtId="3" fontId="13" fillId="0" borderId="0" xfId="0" applyNumberFormat="1" applyFont="1" applyAlignment="1">
      <alignment horizontal="left"/>
    </xf>
    <xf numFmtId="0" fontId="14" fillId="0" borderId="0" xfId="0" applyFont="1" applyAlignment="1">
      <alignment horizontal="left"/>
    </xf>
    <xf numFmtId="3" fontId="14" fillId="0" borderId="0" xfId="0" applyNumberFormat="1" applyFont="1" applyAlignment="1">
      <alignment horizontal="left"/>
    </xf>
    <xf numFmtId="0" fontId="0" fillId="0" borderId="0" xfId="0" applyFill="1" applyAlignment="1">
      <alignment horizontal="left"/>
    </xf>
    <xf numFmtId="0" fontId="9" fillId="0" borderId="0" xfId="0" applyFont="1" applyFill="1" applyAlignment="1">
      <alignment horizontal="left"/>
    </xf>
    <xf numFmtId="3" fontId="10" fillId="0" borderId="0" xfId="0" applyNumberFormat="1" applyFont="1" applyFill="1" applyAlignment="1">
      <alignment horizontal="left"/>
    </xf>
    <xf numFmtId="3" fontId="0" fillId="0" borderId="0" xfId="0" applyNumberFormat="1" applyFill="1" applyAlignment="1">
      <alignment horizontal="left"/>
    </xf>
    <xf numFmtId="0" fontId="3" fillId="0" borderId="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9" fontId="4" fillId="0" borderId="2" xfId="2" applyFont="1" applyFill="1" applyBorder="1" applyAlignment="1">
      <alignment horizontal="center" vertical="center"/>
    </xf>
    <xf numFmtId="165" fontId="0" fillId="0" borderId="0" xfId="2" applyNumberFormat="1" applyFont="1" applyAlignment="1">
      <alignment horizontal="left"/>
    </xf>
    <xf numFmtId="3" fontId="4" fillId="0" borderId="0" xfId="0" applyNumberFormat="1" applyFont="1" applyFill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9" fontId="4" fillId="0" borderId="2" xfId="2" applyNumberFormat="1" applyFont="1" applyFill="1" applyBorder="1" applyAlignment="1">
      <alignment horizontal="center" vertical="center"/>
    </xf>
    <xf numFmtId="9" fontId="4" fillId="0" borderId="5" xfId="2" applyNumberFormat="1" applyFont="1" applyFill="1" applyBorder="1" applyAlignment="1">
      <alignment horizontal="center" vertical="center"/>
    </xf>
    <xf numFmtId="3" fontId="15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0" fontId="4" fillId="0" borderId="2" xfId="0" applyNumberFormat="1" applyFont="1" applyFill="1" applyBorder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10" fontId="4" fillId="0" borderId="5" xfId="0" applyNumberFormat="1" applyFont="1" applyFill="1" applyBorder="1" applyAlignment="1">
      <alignment horizontal="center" vertical="center"/>
    </xf>
    <xf numFmtId="3" fontId="16" fillId="2" borderId="0" xfId="0" applyNumberFormat="1" applyFont="1" applyFill="1" applyAlignment="1">
      <alignment horizontal="left"/>
    </xf>
    <xf numFmtId="9" fontId="4" fillId="0" borderId="0" xfId="2" applyFont="1" applyFill="1" applyAlignment="1">
      <alignment horizontal="center" vertical="center"/>
    </xf>
    <xf numFmtId="9" fontId="4" fillId="0" borderId="4" xfId="2" applyFont="1" applyFill="1" applyBorder="1" applyAlignment="1">
      <alignment horizontal="center" vertical="center"/>
    </xf>
    <xf numFmtId="9" fontId="4" fillId="0" borderId="5" xfId="2" applyFont="1" applyFill="1" applyBorder="1" applyAlignment="1">
      <alignment horizontal="center" vertical="center"/>
    </xf>
    <xf numFmtId="4" fontId="4" fillId="0" borderId="5" xfId="0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/>
    </xf>
    <xf numFmtId="3" fontId="4" fillId="0" borderId="8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center" vertical="center"/>
    </xf>
    <xf numFmtId="9" fontId="4" fillId="0" borderId="2" xfId="0" applyNumberFormat="1" applyFont="1" applyFill="1" applyBorder="1" applyAlignment="1">
      <alignment horizontal="center" vertical="center"/>
    </xf>
    <xf numFmtId="9" fontId="4" fillId="0" borderId="5" xfId="0" applyNumberFormat="1" applyFont="1" applyFill="1" applyBorder="1" applyAlignment="1">
      <alignment horizontal="center" vertical="center"/>
    </xf>
    <xf numFmtId="9" fontId="4" fillId="0" borderId="0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 xr:uid="{3B532D2C-DD58-4C61-A737-47C84921ACF0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28576</xdr:rowOff>
    </xdr:from>
    <xdr:ext cx="3611641" cy="4817451"/>
    <xdr:pic>
      <xdr:nvPicPr>
        <xdr:cNvPr id="2" name="Picture 1">
          <a:extLst>
            <a:ext uri="{FF2B5EF4-FFF2-40B4-BE49-F238E27FC236}">
              <a16:creationId xmlns:a16="http://schemas.microsoft.com/office/drawing/2014/main" id="{86E556D5-5C80-4179-9585-65A4E85BC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074758" y="28576"/>
          <a:ext cx="3611641" cy="481745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66DB9-BCCB-404A-A816-6CA9C1A7A45F}">
  <dimension ref="A21:Y25"/>
  <sheetViews>
    <sheetView showGridLines="0" rightToLeft="1" view="pageBreakPreview" zoomScaleNormal="100" zoomScaleSheetLayoutView="100" workbookViewId="0">
      <selection activeCell="N18" sqref="N18"/>
    </sheetView>
  </sheetViews>
  <sheetFormatPr defaultRowHeight="18"/>
  <cols>
    <col min="1" max="16384" width="9.140625" style="11"/>
  </cols>
  <sheetData>
    <row r="21" spans="1:25" ht="21.75" customHeight="1"/>
    <row r="23" spans="1:25" ht="26.25">
      <c r="A23" s="76" t="s">
        <v>0</v>
      </c>
      <c r="B23" s="76"/>
      <c r="C23" s="76"/>
      <c r="D23" s="76"/>
      <c r="E23" s="76"/>
      <c r="F23" s="76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spans="1:25" ht="26.25">
      <c r="A24" s="76" t="s">
        <v>139</v>
      </c>
      <c r="B24" s="76"/>
      <c r="C24" s="76"/>
      <c r="D24" s="76"/>
      <c r="E24" s="76"/>
      <c r="F24" s="76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</row>
    <row r="25" spans="1:25" ht="26.25">
      <c r="A25" s="76" t="s">
        <v>2</v>
      </c>
      <c r="B25" s="76"/>
      <c r="C25" s="76"/>
      <c r="D25" s="76"/>
      <c r="E25" s="76"/>
      <c r="F25" s="76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</row>
  </sheetData>
  <mergeCells count="3">
    <mergeCell ref="A23:F23"/>
    <mergeCell ref="A24:F24"/>
    <mergeCell ref="A25:F25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1"/>
  <sheetViews>
    <sheetView rightToLeft="1" view="pageBreakPreview" zoomScale="130" zoomScaleNormal="100" zoomScaleSheetLayoutView="130" workbookViewId="0">
      <selection activeCell="A13" sqref="A13:XFD13"/>
    </sheetView>
  </sheetViews>
  <sheetFormatPr defaultRowHeight="12.75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13" ht="21.75" customHeight="1">
      <c r="A2" s="77" t="s">
        <v>55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3" ht="21.75" customHeight="1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13" ht="14.45" customHeight="1"/>
    <row r="5" spans="1:13" ht="14.45" customHeight="1">
      <c r="A5" s="78" t="s">
        <v>113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</row>
    <row r="6" spans="1:13" ht="14.45" customHeight="1">
      <c r="A6" s="79" t="s">
        <v>58</v>
      </c>
      <c r="C6" s="79" t="s">
        <v>69</v>
      </c>
      <c r="D6" s="79"/>
      <c r="E6" s="79"/>
      <c r="F6" s="79"/>
      <c r="G6" s="79"/>
      <c r="I6" s="79" t="s">
        <v>70</v>
      </c>
      <c r="J6" s="79"/>
      <c r="K6" s="79"/>
      <c r="L6" s="79"/>
      <c r="M6" s="79"/>
    </row>
    <row r="7" spans="1:13" ht="29.1" customHeight="1">
      <c r="A7" s="79"/>
      <c r="C7" s="7" t="s">
        <v>111</v>
      </c>
      <c r="D7" s="3"/>
      <c r="E7" s="7" t="s">
        <v>101</v>
      </c>
      <c r="F7" s="3"/>
      <c r="G7" s="7" t="s">
        <v>112</v>
      </c>
      <c r="I7" s="7" t="s">
        <v>111</v>
      </c>
      <c r="J7" s="3"/>
      <c r="K7" s="7" t="s">
        <v>101</v>
      </c>
      <c r="L7" s="3"/>
      <c r="M7" s="7" t="s">
        <v>112</v>
      </c>
    </row>
    <row r="8" spans="1:13" ht="21.75" customHeight="1">
      <c r="A8" s="23" t="s">
        <v>141</v>
      </c>
      <c r="C8" s="17">
        <v>145936</v>
      </c>
      <c r="D8" s="14"/>
      <c r="E8" s="17">
        <v>0</v>
      </c>
      <c r="F8" s="14"/>
      <c r="G8" s="17">
        <v>145936</v>
      </c>
      <c r="H8" s="14"/>
      <c r="I8" s="17">
        <v>173441449</v>
      </c>
      <c r="J8" s="14"/>
      <c r="K8" s="17">
        <v>0</v>
      </c>
      <c r="L8" s="14"/>
      <c r="M8" s="17">
        <v>173441449</v>
      </c>
    </row>
    <row r="9" spans="1:13" ht="21.75" customHeight="1">
      <c r="A9" s="24" t="s">
        <v>142</v>
      </c>
      <c r="C9" s="18">
        <v>430877</v>
      </c>
      <c r="D9" s="14"/>
      <c r="E9" s="18">
        <v>0</v>
      </c>
      <c r="F9" s="14"/>
      <c r="G9" s="18">
        <v>430877</v>
      </c>
      <c r="H9" s="14"/>
      <c r="I9" s="18">
        <v>1682724</v>
      </c>
      <c r="J9" s="14"/>
      <c r="K9" s="18">
        <v>0</v>
      </c>
      <c r="L9" s="14"/>
      <c r="M9" s="18">
        <v>1682724</v>
      </c>
    </row>
    <row r="10" spans="1:13" ht="21.75" customHeight="1">
      <c r="A10" s="25" t="s">
        <v>143</v>
      </c>
      <c r="C10" s="20">
        <v>140691</v>
      </c>
      <c r="D10" s="14"/>
      <c r="E10" s="20">
        <v>0</v>
      </c>
      <c r="F10" s="14"/>
      <c r="G10" s="20">
        <v>140691</v>
      </c>
      <c r="H10" s="14"/>
      <c r="I10" s="20">
        <v>6770211355</v>
      </c>
      <c r="J10" s="14"/>
      <c r="K10" s="20">
        <v>0</v>
      </c>
      <c r="L10" s="14"/>
      <c r="M10" s="20">
        <v>6770211355</v>
      </c>
    </row>
    <row r="11" spans="1:13" ht="21.75" customHeight="1">
      <c r="A11" s="5" t="s">
        <v>35</v>
      </c>
      <c r="C11" s="22">
        <f>SUM(C8:C10)</f>
        <v>717504</v>
      </c>
      <c r="D11" s="14"/>
      <c r="E11" s="22">
        <v>0</v>
      </c>
      <c r="F11" s="14"/>
      <c r="G11" s="22">
        <f>SUM(G8:G10)</f>
        <v>717504</v>
      </c>
      <c r="H11" s="14"/>
      <c r="I11" s="22">
        <f>SUM(I8:I10)</f>
        <v>6945335528</v>
      </c>
      <c r="J11" s="14"/>
      <c r="K11" s="22">
        <v>0</v>
      </c>
      <c r="L11" s="14"/>
      <c r="M11" s="22">
        <f>SUM(M8:M10)</f>
        <v>6945335528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V38"/>
  <sheetViews>
    <sheetView rightToLeft="1" view="pageBreakPreview" topLeftCell="A6" zoomScale="85" zoomScaleNormal="100" zoomScaleSheetLayoutView="85" workbookViewId="0">
      <selection activeCell="X34" sqref="X34"/>
    </sheetView>
  </sheetViews>
  <sheetFormatPr defaultRowHeight="12.75"/>
  <cols>
    <col min="1" max="1" width="25.5703125" bestFit="1" customWidth="1"/>
    <col min="2" max="2" width="1.28515625" customWidth="1"/>
    <col min="3" max="3" width="13.28515625" bestFit="1" customWidth="1"/>
    <col min="4" max="4" width="1.28515625" customWidth="1"/>
    <col min="5" max="5" width="17.7109375" bestFit="1" customWidth="1"/>
    <col min="6" max="6" width="1.28515625" customWidth="1"/>
    <col min="7" max="7" width="17.28515625" bestFit="1" customWidth="1"/>
    <col min="8" max="8" width="1.28515625" customWidth="1"/>
    <col min="9" max="9" width="23.42578125" bestFit="1" customWidth="1"/>
    <col min="10" max="10" width="1.28515625" customWidth="1"/>
    <col min="11" max="11" width="13.28515625" bestFit="1" customWidth="1"/>
    <col min="12" max="12" width="1.28515625" customWidth="1"/>
    <col min="13" max="13" width="17.7109375" bestFit="1" customWidth="1"/>
    <col min="14" max="14" width="1.28515625" customWidth="1"/>
    <col min="15" max="15" width="17.7109375" bestFit="1" customWidth="1"/>
    <col min="16" max="16" width="1.28515625" customWidth="1"/>
    <col min="17" max="17" width="14.28515625" customWidth="1"/>
    <col min="18" max="18" width="4.7109375" customWidth="1"/>
    <col min="19" max="19" width="0.28515625" customWidth="1"/>
    <col min="22" max="22" width="13.85546875" bestFit="1" customWidth="1"/>
  </cols>
  <sheetData>
    <row r="1" spans="1:22" ht="29.1" customHeight="1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</row>
    <row r="2" spans="1:22" ht="21.75" customHeight="1">
      <c r="A2" s="77" t="s">
        <v>55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</row>
    <row r="3" spans="1:22" ht="21.75" customHeight="1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</row>
    <row r="4" spans="1:22" ht="14.45" customHeight="1"/>
    <row r="5" spans="1:22" ht="14.45" customHeight="1">
      <c r="A5" s="78" t="s">
        <v>114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</row>
    <row r="6" spans="1:22" ht="14.45" customHeight="1">
      <c r="A6" s="79" t="s">
        <v>58</v>
      </c>
      <c r="C6" s="79" t="s">
        <v>69</v>
      </c>
      <c r="D6" s="79"/>
      <c r="E6" s="79"/>
      <c r="F6" s="79"/>
      <c r="G6" s="79"/>
      <c r="H6" s="79"/>
      <c r="I6" s="79"/>
      <c r="K6" s="79" t="s">
        <v>70</v>
      </c>
      <c r="L6" s="79"/>
      <c r="M6" s="79"/>
      <c r="N6" s="79"/>
      <c r="O6" s="79"/>
      <c r="P6" s="79"/>
      <c r="Q6" s="79"/>
      <c r="R6" s="79"/>
    </row>
    <row r="7" spans="1:22" ht="36" customHeight="1">
      <c r="A7" s="79"/>
      <c r="C7" s="7" t="s">
        <v>13</v>
      </c>
      <c r="D7" s="3"/>
      <c r="E7" s="7" t="s">
        <v>115</v>
      </c>
      <c r="F7" s="3"/>
      <c r="G7" s="7" t="s">
        <v>116</v>
      </c>
      <c r="H7" s="3"/>
      <c r="I7" s="55" t="s">
        <v>117</v>
      </c>
      <c r="K7" s="7" t="s">
        <v>13</v>
      </c>
      <c r="L7" s="3"/>
      <c r="M7" s="7" t="s">
        <v>115</v>
      </c>
      <c r="N7" s="3"/>
      <c r="O7" s="7" t="s">
        <v>116</v>
      </c>
      <c r="P7" s="3"/>
      <c r="Q7" s="88" t="s">
        <v>117</v>
      </c>
      <c r="R7" s="88"/>
    </row>
    <row r="8" spans="1:22" ht="21.75" customHeight="1">
      <c r="A8" s="23" t="s">
        <v>30</v>
      </c>
      <c r="B8" s="14"/>
      <c r="C8" s="17">
        <v>20833333</v>
      </c>
      <c r="D8" s="14"/>
      <c r="E8" s="17">
        <v>63452850325</v>
      </c>
      <c r="F8" s="14"/>
      <c r="G8" s="17">
        <v>80612112241</v>
      </c>
      <c r="H8" s="14"/>
      <c r="I8" s="39">
        <f>E8-G8</f>
        <v>-17159261916</v>
      </c>
      <c r="J8" s="14"/>
      <c r="K8" s="17">
        <v>20833333</v>
      </c>
      <c r="L8" s="14"/>
      <c r="M8" s="17">
        <v>63452850325</v>
      </c>
      <c r="N8" s="14"/>
      <c r="O8" s="17">
        <v>80612112241</v>
      </c>
      <c r="P8" s="14"/>
      <c r="Q8" s="89">
        <f>M8-O8</f>
        <v>-17159261916</v>
      </c>
      <c r="R8" s="89"/>
    </row>
    <row r="9" spans="1:22" ht="21.75" customHeight="1">
      <c r="A9" s="24" t="s">
        <v>21</v>
      </c>
      <c r="B9" s="14"/>
      <c r="C9" s="18">
        <v>28000000</v>
      </c>
      <c r="D9" s="14"/>
      <c r="E9" s="18">
        <v>13128816254</v>
      </c>
      <c r="F9" s="14"/>
      <c r="G9" s="18">
        <v>17531728245</v>
      </c>
      <c r="H9" s="14"/>
      <c r="I9" s="39">
        <f t="shared" ref="I9:I30" si="0">E9-G9</f>
        <v>-4402911991</v>
      </c>
      <c r="J9" s="14"/>
      <c r="K9" s="18">
        <v>28000000</v>
      </c>
      <c r="L9" s="14"/>
      <c r="M9" s="18">
        <v>13128816254</v>
      </c>
      <c r="N9" s="14"/>
      <c r="O9" s="18">
        <v>17531728245</v>
      </c>
      <c r="P9" s="14"/>
      <c r="Q9" s="89">
        <f t="shared" ref="Q9:Q30" si="1">M9-O9</f>
        <v>-4402911991</v>
      </c>
      <c r="R9" s="89"/>
      <c r="V9" s="29"/>
    </row>
    <row r="10" spans="1:22" ht="21.75" customHeight="1">
      <c r="A10" s="24" t="s">
        <v>25</v>
      </c>
      <c r="B10" s="14"/>
      <c r="C10" s="18">
        <v>103600000</v>
      </c>
      <c r="D10" s="14"/>
      <c r="E10" s="18">
        <v>41262368313</v>
      </c>
      <c r="F10" s="14"/>
      <c r="G10" s="18">
        <v>30118136721</v>
      </c>
      <c r="H10" s="14"/>
      <c r="I10" s="39">
        <f t="shared" si="0"/>
        <v>11144231592</v>
      </c>
      <c r="J10" s="14"/>
      <c r="K10" s="18">
        <v>108238976</v>
      </c>
      <c r="L10" s="14"/>
      <c r="M10" s="18">
        <v>53953840471</v>
      </c>
      <c r="N10" s="14"/>
      <c r="O10" s="18">
        <v>41300718924</v>
      </c>
      <c r="P10" s="14"/>
      <c r="Q10" s="89">
        <f t="shared" si="1"/>
        <v>12653121547</v>
      </c>
      <c r="R10" s="89"/>
    </row>
    <row r="11" spans="1:22" ht="21.75" customHeight="1">
      <c r="A11" s="24" t="s">
        <v>75</v>
      </c>
      <c r="B11" s="14"/>
      <c r="C11" s="18">
        <v>4397</v>
      </c>
      <c r="D11" s="14"/>
      <c r="E11" s="18">
        <v>41410124548</v>
      </c>
      <c r="F11" s="14"/>
      <c r="G11" s="18">
        <v>37122368397</v>
      </c>
      <c r="H11" s="14"/>
      <c r="I11" s="39">
        <f t="shared" si="0"/>
        <v>4287756151</v>
      </c>
      <c r="J11" s="14"/>
      <c r="K11" s="18">
        <v>15871</v>
      </c>
      <c r="L11" s="14"/>
      <c r="M11" s="18">
        <v>120810372024</v>
      </c>
      <c r="N11" s="14"/>
      <c r="O11" s="18">
        <v>112157927881</v>
      </c>
      <c r="P11" s="14"/>
      <c r="Q11" s="89">
        <f t="shared" si="1"/>
        <v>8652444143</v>
      </c>
      <c r="R11" s="89"/>
    </row>
    <row r="12" spans="1:22" ht="21.75" customHeight="1">
      <c r="A12" s="24" t="s">
        <v>76</v>
      </c>
      <c r="B12" s="14"/>
      <c r="C12" s="18">
        <v>0</v>
      </c>
      <c r="D12" s="14"/>
      <c r="E12" s="18">
        <v>0</v>
      </c>
      <c r="F12" s="14"/>
      <c r="G12" s="18">
        <v>0</v>
      </c>
      <c r="H12" s="14"/>
      <c r="I12" s="39">
        <f t="shared" si="0"/>
        <v>0</v>
      </c>
      <c r="J12" s="14"/>
      <c r="K12" s="18">
        <v>5119</v>
      </c>
      <c r="L12" s="14"/>
      <c r="M12" s="18">
        <v>20201514</v>
      </c>
      <c r="N12" s="14"/>
      <c r="O12" s="18">
        <v>16877632</v>
      </c>
      <c r="P12" s="14"/>
      <c r="Q12" s="89">
        <f t="shared" si="1"/>
        <v>3323882</v>
      </c>
      <c r="R12" s="89"/>
    </row>
    <row r="13" spans="1:22" ht="21.75" customHeight="1">
      <c r="A13" s="24" t="s">
        <v>77</v>
      </c>
      <c r="B13" s="14"/>
      <c r="C13" s="18">
        <v>0</v>
      </c>
      <c r="D13" s="14"/>
      <c r="E13" s="18">
        <v>0</v>
      </c>
      <c r="F13" s="14"/>
      <c r="G13" s="18">
        <v>0</v>
      </c>
      <c r="H13" s="14"/>
      <c r="I13" s="39">
        <f t="shared" si="0"/>
        <v>0</v>
      </c>
      <c r="J13" s="14"/>
      <c r="K13" s="18">
        <v>3500000</v>
      </c>
      <c r="L13" s="14"/>
      <c r="M13" s="18">
        <v>12518071783</v>
      </c>
      <c r="N13" s="14"/>
      <c r="O13" s="18">
        <v>8064315756</v>
      </c>
      <c r="P13" s="14"/>
      <c r="Q13" s="89">
        <f t="shared" si="1"/>
        <v>4453756027</v>
      </c>
      <c r="R13" s="89"/>
    </row>
    <row r="14" spans="1:22" ht="21.75" customHeight="1">
      <c r="A14" s="24" t="s">
        <v>78</v>
      </c>
      <c r="B14" s="14"/>
      <c r="C14" s="18">
        <v>0</v>
      </c>
      <c r="D14" s="14"/>
      <c r="E14" s="18">
        <v>0</v>
      </c>
      <c r="F14" s="14"/>
      <c r="G14" s="18">
        <v>0</v>
      </c>
      <c r="H14" s="14"/>
      <c r="I14" s="39">
        <f t="shared" si="0"/>
        <v>0</v>
      </c>
      <c r="J14" s="14"/>
      <c r="K14" s="18">
        <v>2000000</v>
      </c>
      <c r="L14" s="14"/>
      <c r="M14" s="18">
        <v>14975629967</v>
      </c>
      <c r="N14" s="14"/>
      <c r="O14" s="18">
        <v>11532902354</v>
      </c>
      <c r="P14" s="14"/>
      <c r="Q14" s="89">
        <f t="shared" si="1"/>
        <v>3442727613</v>
      </c>
      <c r="R14" s="89"/>
    </row>
    <row r="15" spans="1:22" ht="21.75" customHeight="1">
      <c r="A15" s="24" t="s">
        <v>79</v>
      </c>
      <c r="B15" s="14"/>
      <c r="C15" s="18">
        <v>0</v>
      </c>
      <c r="D15" s="14"/>
      <c r="E15" s="18">
        <v>0</v>
      </c>
      <c r="F15" s="14"/>
      <c r="G15" s="18">
        <v>0</v>
      </c>
      <c r="H15" s="14"/>
      <c r="I15" s="39">
        <f t="shared" si="0"/>
        <v>0</v>
      </c>
      <c r="J15" s="14"/>
      <c r="K15" s="18">
        <v>441000</v>
      </c>
      <c r="L15" s="14"/>
      <c r="M15" s="18">
        <v>3763182740</v>
      </c>
      <c r="N15" s="14"/>
      <c r="O15" s="18">
        <v>3093039910</v>
      </c>
      <c r="P15" s="14"/>
      <c r="Q15" s="89">
        <f t="shared" si="1"/>
        <v>670142830</v>
      </c>
      <c r="R15" s="89"/>
    </row>
    <row r="16" spans="1:22" ht="21.75" customHeight="1">
      <c r="A16" s="24" t="s">
        <v>80</v>
      </c>
      <c r="B16" s="14"/>
      <c r="C16" s="18">
        <v>0</v>
      </c>
      <c r="D16" s="14"/>
      <c r="E16" s="18">
        <v>0</v>
      </c>
      <c r="F16" s="14"/>
      <c r="G16" s="18">
        <v>0</v>
      </c>
      <c r="H16" s="14"/>
      <c r="I16" s="39">
        <f t="shared" si="0"/>
        <v>0</v>
      </c>
      <c r="J16" s="14"/>
      <c r="K16" s="18">
        <v>229015</v>
      </c>
      <c r="L16" s="14"/>
      <c r="M16" s="18">
        <v>12257115576</v>
      </c>
      <c r="N16" s="14"/>
      <c r="O16" s="18">
        <v>9417309708</v>
      </c>
      <c r="P16" s="14"/>
      <c r="Q16" s="89">
        <f t="shared" si="1"/>
        <v>2839805868</v>
      </c>
      <c r="R16" s="89"/>
    </row>
    <row r="17" spans="1:18" ht="21.75" customHeight="1">
      <c r="A17" s="24" t="s">
        <v>81</v>
      </c>
      <c r="B17" s="14"/>
      <c r="C17" s="18">
        <v>0</v>
      </c>
      <c r="D17" s="14"/>
      <c r="E17" s="18">
        <v>0</v>
      </c>
      <c r="F17" s="14"/>
      <c r="G17" s="18">
        <v>0</v>
      </c>
      <c r="H17" s="14"/>
      <c r="I17" s="39">
        <f t="shared" si="0"/>
        <v>0</v>
      </c>
      <c r="J17" s="14"/>
      <c r="K17" s="18">
        <v>4000000</v>
      </c>
      <c r="L17" s="14"/>
      <c r="M17" s="18">
        <v>38290806127</v>
      </c>
      <c r="N17" s="14"/>
      <c r="O17" s="18">
        <v>34471960113</v>
      </c>
      <c r="P17" s="14"/>
      <c r="Q17" s="89">
        <f t="shared" si="1"/>
        <v>3818846014</v>
      </c>
      <c r="R17" s="89"/>
    </row>
    <row r="18" spans="1:18" ht="21.75" customHeight="1">
      <c r="A18" s="24" t="s">
        <v>82</v>
      </c>
      <c r="B18" s="14"/>
      <c r="C18" s="18">
        <v>0</v>
      </c>
      <c r="D18" s="14"/>
      <c r="E18" s="18">
        <v>0</v>
      </c>
      <c r="F18" s="14"/>
      <c r="G18" s="18">
        <v>0</v>
      </c>
      <c r="H18" s="14"/>
      <c r="I18" s="39">
        <f t="shared" si="0"/>
        <v>0</v>
      </c>
      <c r="J18" s="14"/>
      <c r="K18" s="18">
        <v>380000</v>
      </c>
      <c r="L18" s="14"/>
      <c r="M18" s="18">
        <v>6556411664</v>
      </c>
      <c r="N18" s="14"/>
      <c r="O18" s="18">
        <v>4802416614</v>
      </c>
      <c r="P18" s="14"/>
      <c r="Q18" s="89">
        <f t="shared" si="1"/>
        <v>1753995050</v>
      </c>
      <c r="R18" s="89"/>
    </row>
    <row r="19" spans="1:18" ht="21.75" customHeight="1">
      <c r="A19" s="24" t="s">
        <v>29</v>
      </c>
      <c r="B19" s="14"/>
      <c r="C19" s="18">
        <v>0</v>
      </c>
      <c r="D19" s="14"/>
      <c r="E19" s="18">
        <v>0</v>
      </c>
      <c r="F19" s="14"/>
      <c r="G19" s="18">
        <v>0</v>
      </c>
      <c r="H19" s="14"/>
      <c r="I19" s="39">
        <f t="shared" si="0"/>
        <v>0</v>
      </c>
      <c r="J19" s="14"/>
      <c r="K19" s="18">
        <v>8150733</v>
      </c>
      <c r="L19" s="14"/>
      <c r="M19" s="18">
        <v>31295824544</v>
      </c>
      <c r="N19" s="14"/>
      <c r="O19" s="18">
        <v>22379186950</v>
      </c>
      <c r="P19" s="14"/>
      <c r="Q19" s="89">
        <f t="shared" si="1"/>
        <v>8916637594</v>
      </c>
      <c r="R19" s="89"/>
    </row>
    <row r="20" spans="1:18" ht="21.75" customHeight="1">
      <c r="A20" s="24" t="s">
        <v>83</v>
      </c>
      <c r="B20" s="14"/>
      <c r="C20" s="18">
        <v>0</v>
      </c>
      <c r="D20" s="14"/>
      <c r="E20" s="18">
        <v>0</v>
      </c>
      <c r="F20" s="14"/>
      <c r="G20" s="18">
        <v>0</v>
      </c>
      <c r="H20" s="14"/>
      <c r="I20" s="39">
        <f t="shared" si="0"/>
        <v>0</v>
      </c>
      <c r="J20" s="14"/>
      <c r="K20" s="18">
        <v>2362500</v>
      </c>
      <c r="L20" s="14"/>
      <c r="M20" s="18">
        <v>7315892615</v>
      </c>
      <c r="N20" s="14"/>
      <c r="O20" s="18">
        <v>6070725478</v>
      </c>
      <c r="P20" s="14"/>
      <c r="Q20" s="89">
        <f t="shared" si="1"/>
        <v>1245167137</v>
      </c>
      <c r="R20" s="89"/>
    </row>
    <row r="21" spans="1:18" ht="21.75" customHeight="1">
      <c r="A21" s="24" t="s">
        <v>84</v>
      </c>
      <c r="B21" s="14"/>
      <c r="C21" s="18">
        <v>0</v>
      </c>
      <c r="D21" s="14"/>
      <c r="E21" s="18">
        <v>0</v>
      </c>
      <c r="F21" s="14"/>
      <c r="G21" s="18">
        <v>0</v>
      </c>
      <c r="H21" s="14"/>
      <c r="I21" s="39">
        <f t="shared" si="0"/>
        <v>0</v>
      </c>
      <c r="J21" s="14"/>
      <c r="K21" s="18">
        <v>400000</v>
      </c>
      <c r="L21" s="14"/>
      <c r="M21" s="18">
        <v>5741632828</v>
      </c>
      <c r="N21" s="14"/>
      <c r="O21" s="18">
        <v>2063321791</v>
      </c>
      <c r="P21" s="14"/>
      <c r="Q21" s="89">
        <f t="shared" si="1"/>
        <v>3678311037</v>
      </c>
      <c r="R21" s="89"/>
    </row>
    <row r="22" spans="1:18" ht="21.75" customHeight="1">
      <c r="A22" s="24" t="s">
        <v>23</v>
      </c>
      <c r="B22" s="14"/>
      <c r="C22" s="18">
        <v>0</v>
      </c>
      <c r="D22" s="14"/>
      <c r="E22" s="18">
        <v>0</v>
      </c>
      <c r="F22" s="14"/>
      <c r="G22" s="18">
        <v>0</v>
      </c>
      <c r="H22" s="14"/>
      <c r="I22" s="39">
        <f t="shared" si="0"/>
        <v>0</v>
      </c>
      <c r="J22" s="14"/>
      <c r="K22" s="18">
        <v>3200000</v>
      </c>
      <c r="L22" s="14"/>
      <c r="M22" s="18">
        <v>13644727980</v>
      </c>
      <c r="N22" s="14"/>
      <c r="O22" s="18">
        <v>10538520481</v>
      </c>
      <c r="P22" s="14"/>
      <c r="Q22" s="89">
        <f t="shared" si="1"/>
        <v>3106207499</v>
      </c>
      <c r="R22" s="89"/>
    </row>
    <row r="23" spans="1:18" ht="21.75" customHeight="1">
      <c r="A23" s="24" t="s">
        <v>20</v>
      </c>
      <c r="B23" s="14"/>
      <c r="C23" s="18">
        <v>0</v>
      </c>
      <c r="D23" s="14"/>
      <c r="E23" s="18">
        <v>0</v>
      </c>
      <c r="F23" s="14"/>
      <c r="G23" s="18">
        <v>0</v>
      </c>
      <c r="H23" s="14"/>
      <c r="I23" s="39">
        <f t="shared" si="0"/>
        <v>0</v>
      </c>
      <c r="J23" s="14"/>
      <c r="K23" s="18">
        <v>4200000</v>
      </c>
      <c r="L23" s="14"/>
      <c r="M23" s="18">
        <v>13661030496</v>
      </c>
      <c r="N23" s="14"/>
      <c r="O23" s="18">
        <v>10688025642</v>
      </c>
      <c r="P23" s="14"/>
      <c r="Q23" s="89">
        <f t="shared" si="1"/>
        <v>2973004854</v>
      </c>
      <c r="R23" s="89"/>
    </row>
    <row r="24" spans="1:18" ht="21.75" customHeight="1">
      <c r="A24" s="24" t="s">
        <v>85</v>
      </c>
      <c r="B24" s="14"/>
      <c r="C24" s="18">
        <v>0</v>
      </c>
      <c r="D24" s="14"/>
      <c r="E24" s="18">
        <v>0</v>
      </c>
      <c r="F24" s="14"/>
      <c r="G24" s="18">
        <v>0</v>
      </c>
      <c r="H24" s="14"/>
      <c r="I24" s="39">
        <f t="shared" si="0"/>
        <v>0</v>
      </c>
      <c r="J24" s="14"/>
      <c r="K24" s="18">
        <v>595000</v>
      </c>
      <c r="L24" s="14"/>
      <c r="M24" s="18">
        <v>18409424038</v>
      </c>
      <c r="N24" s="14"/>
      <c r="O24" s="18">
        <v>11241282808</v>
      </c>
      <c r="P24" s="14"/>
      <c r="Q24" s="89">
        <f t="shared" si="1"/>
        <v>7168141230</v>
      </c>
      <c r="R24" s="89"/>
    </row>
    <row r="25" spans="1:18" ht="21.75" customHeight="1">
      <c r="A25" s="24" t="s">
        <v>27</v>
      </c>
      <c r="B25" s="14"/>
      <c r="C25" s="18">
        <v>0</v>
      </c>
      <c r="D25" s="14"/>
      <c r="E25" s="18">
        <v>0</v>
      </c>
      <c r="F25" s="14"/>
      <c r="G25" s="18">
        <v>0</v>
      </c>
      <c r="H25" s="14"/>
      <c r="I25" s="39">
        <f t="shared" si="0"/>
        <v>0</v>
      </c>
      <c r="J25" s="14"/>
      <c r="K25" s="18">
        <v>3250000</v>
      </c>
      <c r="L25" s="14"/>
      <c r="M25" s="18">
        <v>4558094023</v>
      </c>
      <c r="N25" s="14"/>
      <c r="O25" s="18">
        <v>3910047098</v>
      </c>
      <c r="P25" s="14"/>
      <c r="Q25" s="89">
        <f t="shared" si="1"/>
        <v>648046925</v>
      </c>
      <c r="R25" s="89"/>
    </row>
    <row r="26" spans="1:18" ht="21.75" customHeight="1">
      <c r="A26" s="24" t="s">
        <v>86</v>
      </c>
      <c r="B26" s="14"/>
      <c r="C26" s="18">
        <v>0</v>
      </c>
      <c r="D26" s="14"/>
      <c r="E26" s="18">
        <v>0</v>
      </c>
      <c r="F26" s="14"/>
      <c r="G26" s="18">
        <v>0</v>
      </c>
      <c r="H26" s="14"/>
      <c r="I26" s="39">
        <f t="shared" si="0"/>
        <v>0</v>
      </c>
      <c r="J26" s="14"/>
      <c r="K26" s="18">
        <v>500000</v>
      </c>
      <c r="L26" s="14"/>
      <c r="M26" s="18">
        <v>4242160715</v>
      </c>
      <c r="N26" s="14"/>
      <c r="O26" s="18">
        <v>3254282148</v>
      </c>
      <c r="P26" s="14"/>
      <c r="Q26" s="89">
        <f t="shared" si="1"/>
        <v>987878567</v>
      </c>
      <c r="R26" s="89"/>
    </row>
    <row r="27" spans="1:18" ht="21.75" customHeight="1">
      <c r="A27" s="24" t="s">
        <v>87</v>
      </c>
      <c r="B27" s="14"/>
      <c r="C27" s="18">
        <v>0</v>
      </c>
      <c r="D27" s="14"/>
      <c r="E27" s="18">
        <v>0</v>
      </c>
      <c r="F27" s="14"/>
      <c r="G27" s="18">
        <v>0</v>
      </c>
      <c r="H27" s="14"/>
      <c r="I27" s="39">
        <f t="shared" si="0"/>
        <v>0</v>
      </c>
      <c r="J27" s="14"/>
      <c r="K27" s="18">
        <v>1800000</v>
      </c>
      <c r="L27" s="14"/>
      <c r="M27" s="18">
        <v>6492742603</v>
      </c>
      <c r="N27" s="14"/>
      <c r="O27" s="18">
        <v>5981065856</v>
      </c>
      <c r="P27" s="14"/>
      <c r="Q27" s="89">
        <f t="shared" si="1"/>
        <v>511676747</v>
      </c>
      <c r="R27" s="89"/>
    </row>
    <row r="28" spans="1:18" ht="21.75" customHeight="1">
      <c r="A28" s="24" t="s">
        <v>88</v>
      </c>
      <c r="B28" s="14"/>
      <c r="C28" s="18">
        <v>0</v>
      </c>
      <c r="D28" s="14"/>
      <c r="E28" s="18">
        <v>0</v>
      </c>
      <c r="F28" s="14"/>
      <c r="G28" s="18">
        <v>0</v>
      </c>
      <c r="H28" s="14"/>
      <c r="I28" s="39">
        <f t="shared" si="0"/>
        <v>0</v>
      </c>
      <c r="J28" s="14"/>
      <c r="K28" s="18">
        <v>320000</v>
      </c>
      <c r="L28" s="14"/>
      <c r="M28" s="18">
        <v>5415085943</v>
      </c>
      <c r="N28" s="14"/>
      <c r="O28" s="18">
        <v>4107165915</v>
      </c>
      <c r="P28" s="14"/>
      <c r="Q28" s="89">
        <f t="shared" si="1"/>
        <v>1307920028</v>
      </c>
      <c r="R28" s="89"/>
    </row>
    <row r="29" spans="1:18" ht="21.75" customHeight="1">
      <c r="A29" s="24" t="s">
        <v>32</v>
      </c>
      <c r="B29" s="14"/>
      <c r="C29" s="18">
        <v>0</v>
      </c>
      <c r="D29" s="14"/>
      <c r="E29" s="18">
        <v>0</v>
      </c>
      <c r="F29" s="14"/>
      <c r="G29" s="18">
        <v>0</v>
      </c>
      <c r="H29" s="14"/>
      <c r="I29" s="39">
        <f t="shared" si="0"/>
        <v>0</v>
      </c>
      <c r="J29" s="14"/>
      <c r="K29" s="18">
        <v>7335503</v>
      </c>
      <c r="L29" s="14"/>
      <c r="M29" s="18">
        <v>32169332197</v>
      </c>
      <c r="N29" s="14"/>
      <c r="O29" s="18">
        <v>27919355468</v>
      </c>
      <c r="P29" s="14"/>
      <c r="Q29" s="89">
        <f t="shared" si="1"/>
        <v>4249976729</v>
      </c>
      <c r="R29" s="89"/>
    </row>
    <row r="30" spans="1:18" ht="21.75" customHeight="1">
      <c r="A30" s="25" t="s">
        <v>89</v>
      </c>
      <c r="B30" s="14"/>
      <c r="C30" s="20">
        <v>0</v>
      </c>
      <c r="D30" s="14"/>
      <c r="E30" s="20">
        <v>0</v>
      </c>
      <c r="F30" s="14"/>
      <c r="G30" s="20">
        <v>0</v>
      </c>
      <c r="H30" s="14"/>
      <c r="I30" s="39">
        <f t="shared" si="0"/>
        <v>0</v>
      </c>
      <c r="J30" s="14"/>
      <c r="K30" s="20">
        <v>2570695</v>
      </c>
      <c r="L30" s="14"/>
      <c r="M30" s="20">
        <v>14167134152</v>
      </c>
      <c r="N30" s="14"/>
      <c r="O30" s="20">
        <v>9920060333</v>
      </c>
      <c r="P30" s="14"/>
      <c r="Q30" s="89">
        <f t="shared" si="1"/>
        <v>4247073819</v>
      </c>
      <c r="R30" s="89"/>
    </row>
    <row r="31" spans="1:18" ht="21.75" customHeight="1" thickBot="1">
      <c r="A31" s="13" t="s">
        <v>35</v>
      </c>
      <c r="B31" s="14"/>
      <c r="C31" s="22"/>
      <c r="D31" s="14"/>
      <c r="E31" s="22">
        <f>SUM(E8:E30)</f>
        <v>159254159440</v>
      </c>
      <c r="F31" s="14"/>
      <c r="G31" s="22">
        <f>SUM(G8:G30)</f>
        <v>165384345604</v>
      </c>
      <c r="H31" s="14"/>
      <c r="I31" s="41">
        <f>SUM(I8:I30)</f>
        <v>-6130186164</v>
      </c>
      <c r="J31" s="14"/>
      <c r="K31" s="22"/>
      <c r="L31" s="14"/>
      <c r="M31" s="22">
        <f>SUM(M8:M30)</f>
        <v>496840380579</v>
      </c>
      <c r="N31" s="14"/>
      <c r="O31" s="22">
        <f>SUM(O8:O30)</f>
        <v>441074349346</v>
      </c>
      <c r="P31" s="14"/>
      <c r="Q31" s="90">
        <f>SUM(Q8:R30)</f>
        <v>55766031233</v>
      </c>
      <c r="R31" s="90"/>
    </row>
    <row r="32" spans="1:18" ht="13.5" thickTop="1"/>
    <row r="33" spans="5:9">
      <c r="E33" s="48"/>
    </row>
    <row r="34" spans="5:9">
      <c r="E34" s="48"/>
    </row>
    <row r="35" spans="5:9">
      <c r="E35" s="48"/>
    </row>
    <row r="36" spans="5:9">
      <c r="E36" s="50"/>
    </row>
    <row r="37" spans="5:9">
      <c r="E37" s="49"/>
      <c r="I37" s="29"/>
    </row>
    <row r="38" spans="5:9">
      <c r="E38" s="49"/>
      <c r="I38" s="29"/>
    </row>
  </sheetData>
  <mergeCells count="32">
    <mergeCell ref="Q28:R28"/>
    <mergeCell ref="Q29:R29"/>
    <mergeCell ref="Q30:R30"/>
    <mergeCell ref="Q31:R31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scale="75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14"/>
  <sheetViews>
    <sheetView rightToLeft="1" view="pageBreakPreview" zoomScale="115" zoomScaleNormal="100" zoomScaleSheetLayoutView="115" workbookViewId="0">
      <selection activeCell="M25" sqref="M25"/>
    </sheetView>
  </sheetViews>
  <sheetFormatPr defaultRowHeight="12.75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3.7109375" bestFit="1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</row>
    <row r="2" spans="1:25" ht="21.75" customHeight="1">
      <c r="A2" s="77" t="s">
        <v>55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</row>
    <row r="3" spans="1:25" ht="21.75" customHeight="1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</row>
    <row r="4" spans="1:25" ht="7.35" customHeight="1"/>
    <row r="5" spans="1:25" ht="14.45" customHeight="1">
      <c r="A5" s="78" t="s">
        <v>118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</row>
    <row r="6" spans="1:25" ht="7.35" customHeight="1"/>
    <row r="7" spans="1:25" ht="14.45" customHeight="1">
      <c r="E7" s="79" t="s">
        <v>69</v>
      </c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Y7" s="2" t="s">
        <v>70</v>
      </c>
    </row>
    <row r="8" spans="1:25" ht="38.25" customHeight="1">
      <c r="A8" s="2" t="s">
        <v>119</v>
      </c>
      <c r="C8" s="2" t="s">
        <v>120</v>
      </c>
      <c r="E8" s="7" t="s">
        <v>38</v>
      </c>
      <c r="F8" s="3"/>
      <c r="G8" s="7" t="s">
        <v>13</v>
      </c>
      <c r="H8" s="3"/>
      <c r="I8" s="7" t="s">
        <v>37</v>
      </c>
      <c r="J8" s="3"/>
      <c r="K8" s="7" t="s">
        <v>121</v>
      </c>
      <c r="L8" s="3"/>
      <c r="M8" s="7" t="s">
        <v>122</v>
      </c>
      <c r="N8" s="3"/>
      <c r="O8" s="7" t="s">
        <v>123</v>
      </c>
      <c r="P8" s="3"/>
      <c r="Q8" s="7" t="s">
        <v>124</v>
      </c>
      <c r="R8" s="3"/>
      <c r="S8" s="7" t="s">
        <v>125</v>
      </c>
      <c r="T8" s="3"/>
      <c r="U8" s="7" t="s">
        <v>126</v>
      </c>
      <c r="V8" s="3"/>
      <c r="W8" s="7" t="s">
        <v>127</v>
      </c>
      <c r="Y8" s="7" t="s">
        <v>127</v>
      </c>
    </row>
    <row r="9" spans="1:25" ht="21.75" customHeight="1">
      <c r="A9" s="23" t="s">
        <v>128</v>
      </c>
      <c r="B9" s="14"/>
      <c r="C9" s="23" t="s">
        <v>129</v>
      </c>
      <c r="D9" s="14"/>
      <c r="E9" s="23" t="s">
        <v>130</v>
      </c>
      <c r="F9" s="14"/>
      <c r="G9" s="17">
        <v>8200000</v>
      </c>
      <c r="H9" s="14"/>
      <c r="I9" s="17">
        <v>129.88200000000001</v>
      </c>
      <c r="J9" s="14"/>
      <c r="K9" s="17">
        <v>1065032400</v>
      </c>
      <c r="L9" s="14"/>
      <c r="M9" s="17">
        <v>1008857145</v>
      </c>
      <c r="N9" s="14"/>
      <c r="O9" s="17">
        <v>0</v>
      </c>
      <c r="P9" s="14"/>
      <c r="Q9" s="17">
        <v>274207</v>
      </c>
      <c r="R9" s="14"/>
      <c r="S9" s="17">
        <v>0</v>
      </c>
      <c r="T9" s="14"/>
      <c r="U9" s="17">
        <v>0</v>
      </c>
      <c r="V9" s="14"/>
      <c r="W9" s="17">
        <v>55901048</v>
      </c>
      <c r="X9" s="14"/>
      <c r="Y9" s="17">
        <v>55901048</v>
      </c>
    </row>
    <row r="10" spans="1:25" ht="21.75" customHeight="1">
      <c r="A10" s="24" t="s">
        <v>131</v>
      </c>
      <c r="B10" s="14"/>
      <c r="C10" s="24" t="s">
        <v>132</v>
      </c>
      <c r="D10" s="14"/>
      <c r="E10" s="14"/>
      <c r="F10" s="14"/>
      <c r="G10" s="18">
        <v>0</v>
      </c>
      <c r="H10" s="14"/>
      <c r="I10" s="18">
        <v>0</v>
      </c>
      <c r="J10" s="14"/>
      <c r="K10" s="18">
        <v>0</v>
      </c>
      <c r="L10" s="14"/>
      <c r="M10" s="18">
        <v>0</v>
      </c>
      <c r="N10" s="14"/>
      <c r="O10" s="18">
        <v>0</v>
      </c>
      <c r="P10" s="14"/>
      <c r="Q10" s="18">
        <v>0</v>
      </c>
      <c r="R10" s="14"/>
      <c r="S10" s="18">
        <v>0</v>
      </c>
      <c r="T10" s="14"/>
      <c r="U10" s="18">
        <v>0</v>
      </c>
      <c r="V10" s="14"/>
      <c r="W10" s="18">
        <v>0</v>
      </c>
      <c r="X10" s="14"/>
      <c r="Y10" s="18">
        <v>1311447488</v>
      </c>
    </row>
    <row r="11" spans="1:25" ht="21.75" customHeight="1">
      <c r="A11" s="24" t="s">
        <v>133</v>
      </c>
      <c r="B11" s="14"/>
      <c r="C11" s="24" t="s">
        <v>134</v>
      </c>
      <c r="D11" s="14"/>
      <c r="E11" s="14"/>
      <c r="F11" s="14"/>
      <c r="G11" s="18">
        <v>0</v>
      </c>
      <c r="H11" s="14"/>
      <c r="I11" s="18">
        <v>0</v>
      </c>
      <c r="J11" s="14"/>
      <c r="K11" s="18">
        <v>0</v>
      </c>
      <c r="L11" s="14"/>
      <c r="M11" s="18">
        <v>0</v>
      </c>
      <c r="N11" s="14"/>
      <c r="O11" s="18">
        <v>0</v>
      </c>
      <c r="P11" s="14"/>
      <c r="Q11" s="18">
        <v>0</v>
      </c>
      <c r="R11" s="14"/>
      <c r="S11" s="18">
        <v>0</v>
      </c>
      <c r="T11" s="14"/>
      <c r="U11" s="18">
        <v>0</v>
      </c>
      <c r="V11" s="14"/>
      <c r="W11" s="18">
        <v>0</v>
      </c>
      <c r="X11" s="14"/>
      <c r="Y11" s="18">
        <v>881828675.37600005</v>
      </c>
    </row>
    <row r="12" spans="1:25" ht="21.75" customHeight="1">
      <c r="A12" s="24" t="s">
        <v>133</v>
      </c>
      <c r="B12" s="14"/>
      <c r="C12" s="24" t="s">
        <v>134</v>
      </c>
      <c r="D12" s="14"/>
      <c r="E12" s="14"/>
      <c r="F12" s="14"/>
      <c r="G12" s="18">
        <v>0</v>
      </c>
      <c r="H12" s="14"/>
      <c r="I12" s="18">
        <v>0</v>
      </c>
      <c r="J12" s="14"/>
      <c r="K12" s="18">
        <v>0</v>
      </c>
      <c r="L12" s="14"/>
      <c r="M12" s="18">
        <v>0</v>
      </c>
      <c r="N12" s="14"/>
      <c r="O12" s="18">
        <v>0</v>
      </c>
      <c r="P12" s="14"/>
      <c r="Q12" s="18">
        <v>0</v>
      </c>
      <c r="R12" s="14"/>
      <c r="S12" s="18">
        <v>0</v>
      </c>
      <c r="T12" s="14"/>
      <c r="U12" s="18">
        <v>0</v>
      </c>
      <c r="V12" s="14"/>
      <c r="W12" s="18">
        <v>0</v>
      </c>
      <c r="X12" s="14"/>
      <c r="Y12" s="18">
        <v>784147.89889999898</v>
      </c>
    </row>
    <row r="13" spans="1:25" ht="21.75" customHeight="1">
      <c r="A13" s="25" t="s">
        <v>135</v>
      </c>
      <c r="B13" s="19"/>
      <c r="C13" s="25" t="s">
        <v>136</v>
      </c>
      <c r="D13" s="14"/>
      <c r="E13" s="19"/>
      <c r="F13" s="14"/>
      <c r="G13" s="20">
        <v>0</v>
      </c>
      <c r="H13" s="14"/>
      <c r="I13" s="20">
        <v>0</v>
      </c>
      <c r="J13" s="14"/>
      <c r="K13" s="20">
        <v>0</v>
      </c>
      <c r="L13" s="14"/>
      <c r="M13" s="20">
        <v>0</v>
      </c>
      <c r="N13" s="14"/>
      <c r="O13" s="20">
        <v>0</v>
      </c>
      <c r="P13" s="14"/>
      <c r="Q13" s="20">
        <v>0</v>
      </c>
      <c r="R13" s="14"/>
      <c r="S13" s="20">
        <v>0</v>
      </c>
      <c r="T13" s="14"/>
      <c r="U13" s="20">
        <v>0</v>
      </c>
      <c r="V13" s="14"/>
      <c r="W13" s="20">
        <v>0</v>
      </c>
      <c r="X13" s="14"/>
      <c r="Y13" s="20">
        <v>-1673974482.4000001</v>
      </c>
    </row>
    <row r="14" spans="1:25" ht="21.75" customHeight="1">
      <c r="A14" s="87" t="s">
        <v>35</v>
      </c>
      <c r="B14" s="87"/>
      <c r="C14" s="87"/>
      <c r="D14" s="14"/>
      <c r="E14" s="22"/>
      <c r="F14" s="14"/>
      <c r="G14" s="22"/>
      <c r="H14" s="14"/>
      <c r="I14" s="22"/>
      <c r="J14" s="14"/>
      <c r="K14" s="22">
        <f>SUM(K9:K13)</f>
        <v>1065032400</v>
      </c>
      <c r="L14" s="14"/>
      <c r="M14" s="22">
        <f>SUM(M9:M13)</f>
        <v>1008857145</v>
      </c>
      <c r="N14" s="14"/>
      <c r="O14" s="22">
        <v>0</v>
      </c>
      <c r="P14" s="14"/>
      <c r="Q14" s="22">
        <f>SUM(Q9:Q13)</f>
        <v>274207</v>
      </c>
      <c r="R14" s="14"/>
      <c r="S14" s="22">
        <v>0</v>
      </c>
      <c r="T14" s="14"/>
      <c r="U14" s="22">
        <v>0</v>
      </c>
      <c r="V14" s="14"/>
      <c r="W14" s="22">
        <f>SUM(W9:W13)</f>
        <v>55901048</v>
      </c>
      <c r="X14" s="14"/>
      <c r="Y14" s="22">
        <f>SUM(Y9:Y13)</f>
        <v>575986876.87489986</v>
      </c>
    </row>
  </sheetData>
  <mergeCells count="6">
    <mergeCell ref="A14:C14"/>
    <mergeCell ref="A1:Y1"/>
    <mergeCell ref="A2:Y2"/>
    <mergeCell ref="A3:Y3"/>
    <mergeCell ref="A5:Y5"/>
    <mergeCell ref="E7:W7"/>
  </mergeCells>
  <pageMargins left="0.39" right="0.39" top="0.39" bottom="0.39" header="0" footer="0"/>
  <pageSetup scale="67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25"/>
  <sheetViews>
    <sheetView rightToLeft="1" view="pageBreakPreview" zoomScaleNormal="100" zoomScaleSheetLayoutView="100" workbookViewId="0">
      <selection activeCell="K22" sqref="K22"/>
    </sheetView>
  </sheetViews>
  <sheetFormatPr defaultRowHeight="12.75"/>
  <cols>
    <col min="1" max="1" width="24" bestFit="1" customWidth="1"/>
    <col min="2" max="2" width="1.28515625" customWidth="1"/>
    <col min="3" max="3" width="12" bestFit="1" customWidth="1"/>
    <col min="4" max="4" width="1.28515625" customWidth="1"/>
    <col min="5" max="5" width="16.140625" bestFit="1" customWidth="1"/>
    <col min="6" max="6" width="1.28515625" customWidth="1"/>
    <col min="7" max="7" width="17.85546875" bestFit="1" customWidth="1"/>
    <col min="8" max="8" width="1.28515625" customWidth="1"/>
    <col min="9" max="9" width="26.28515625" bestFit="1" customWidth="1"/>
    <col min="10" max="10" width="1.28515625" customWidth="1"/>
    <col min="11" max="11" width="12" bestFit="1" customWidth="1"/>
    <col min="12" max="12" width="1.28515625" customWidth="1"/>
    <col min="13" max="13" width="17.5703125" bestFit="1" customWidth="1"/>
    <col min="14" max="14" width="1.28515625" customWidth="1"/>
    <col min="15" max="15" width="16.14062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</row>
    <row r="2" spans="1:18" ht="21.75" customHeight="1">
      <c r="A2" s="77" t="s">
        <v>55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</row>
    <row r="3" spans="1:18" ht="21.75" customHeight="1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</row>
    <row r="4" spans="1:18" ht="14.45" customHeight="1"/>
    <row r="5" spans="1:18" ht="14.45" customHeight="1">
      <c r="A5" s="78" t="s">
        <v>137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</row>
    <row r="6" spans="1:18" ht="14.45" customHeight="1">
      <c r="A6" s="79" t="s">
        <v>58</v>
      </c>
      <c r="C6" s="79" t="s">
        <v>69</v>
      </c>
      <c r="D6" s="79"/>
      <c r="E6" s="79"/>
      <c r="F6" s="79"/>
      <c r="G6" s="79"/>
      <c r="H6" s="79"/>
      <c r="I6" s="79"/>
      <c r="K6" s="79" t="s">
        <v>70</v>
      </c>
      <c r="L6" s="79"/>
      <c r="M6" s="79"/>
      <c r="N6" s="79"/>
      <c r="O6" s="79"/>
      <c r="P6" s="79"/>
      <c r="Q6" s="79"/>
      <c r="R6" s="79"/>
    </row>
    <row r="7" spans="1:18" ht="42.75" customHeight="1">
      <c r="A7" s="79"/>
      <c r="C7" s="7" t="s">
        <v>13</v>
      </c>
      <c r="D7" s="3"/>
      <c r="E7" s="7" t="s">
        <v>15</v>
      </c>
      <c r="F7" s="3"/>
      <c r="G7" s="7" t="s">
        <v>116</v>
      </c>
      <c r="H7" s="3"/>
      <c r="I7" s="7" t="s">
        <v>138</v>
      </c>
      <c r="K7" s="7" t="s">
        <v>13</v>
      </c>
      <c r="L7" s="3"/>
      <c r="M7" s="7" t="s">
        <v>15</v>
      </c>
      <c r="N7" s="3"/>
      <c r="O7" s="7" t="s">
        <v>116</v>
      </c>
      <c r="P7" s="3"/>
      <c r="Q7" s="91" t="s">
        <v>138</v>
      </c>
      <c r="R7" s="91"/>
    </row>
    <row r="8" spans="1:18" ht="21.75" customHeight="1">
      <c r="A8" s="23" t="s">
        <v>28</v>
      </c>
      <c r="B8" s="14"/>
      <c r="C8" s="17">
        <v>12231150</v>
      </c>
      <c r="D8" s="14"/>
      <c r="E8" s="17">
        <v>65533639404</v>
      </c>
      <c r="F8" s="14"/>
      <c r="G8" s="17">
        <v>69181151801</v>
      </c>
      <c r="H8" s="14"/>
      <c r="I8" s="17">
        <v>-3647512397</v>
      </c>
      <c r="J8" s="14"/>
      <c r="K8" s="17">
        <v>12231150</v>
      </c>
      <c r="L8" s="14"/>
      <c r="M8" s="17">
        <v>65533639404</v>
      </c>
      <c r="N8" s="14"/>
      <c r="O8" s="17">
        <v>46068726025</v>
      </c>
      <c r="P8" s="14"/>
      <c r="Q8" s="82">
        <v>19464913379</v>
      </c>
      <c r="R8" s="82"/>
    </row>
    <row r="9" spans="1:18" ht="21.75" customHeight="1">
      <c r="A9" s="24" t="s">
        <v>29</v>
      </c>
      <c r="B9" s="14"/>
      <c r="C9" s="18">
        <v>1041186</v>
      </c>
      <c r="D9" s="14"/>
      <c r="E9" s="18">
        <v>4730943602</v>
      </c>
      <c r="F9" s="14"/>
      <c r="G9" s="18">
        <v>5309503539</v>
      </c>
      <c r="H9" s="14"/>
      <c r="I9" s="18">
        <v>-578559937</v>
      </c>
      <c r="J9" s="14"/>
      <c r="K9" s="18">
        <v>1041186</v>
      </c>
      <c r="L9" s="14"/>
      <c r="M9" s="18">
        <v>4730943602</v>
      </c>
      <c r="N9" s="14"/>
      <c r="O9" s="18">
        <v>2858748500</v>
      </c>
      <c r="P9" s="14"/>
      <c r="Q9" s="84">
        <v>1872195101</v>
      </c>
      <c r="R9" s="84"/>
    </row>
    <row r="10" spans="1:18" ht="21.75" customHeight="1">
      <c r="A10" s="24" t="s">
        <v>23</v>
      </c>
      <c r="B10" s="14"/>
      <c r="C10" s="18">
        <v>4008660</v>
      </c>
      <c r="D10" s="14"/>
      <c r="E10" s="18">
        <v>8435839537</v>
      </c>
      <c r="F10" s="14"/>
      <c r="G10" s="18">
        <v>10240957775</v>
      </c>
      <c r="H10" s="14"/>
      <c r="I10" s="18">
        <v>-1805118238</v>
      </c>
      <c r="J10" s="14"/>
      <c r="K10" s="18">
        <v>4008660</v>
      </c>
      <c r="L10" s="14"/>
      <c r="M10" s="18">
        <v>8435839537</v>
      </c>
      <c r="N10" s="14"/>
      <c r="O10" s="18">
        <v>9221205419</v>
      </c>
      <c r="P10" s="14"/>
      <c r="Q10" s="84">
        <v>-785365881</v>
      </c>
      <c r="R10" s="84"/>
    </row>
    <row r="11" spans="1:18" ht="21.75" customHeight="1">
      <c r="A11" s="24" t="s">
        <v>20</v>
      </c>
      <c r="B11" s="14"/>
      <c r="C11" s="18">
        <v>509934265</v>
      </c>
      <c r="D11" s="14"/>
      <c r="E11" s="18">
        <v>235708572597</v>
      </c>
      <c r="F11" s="14"/>
      <c r="G11" s="18">
        <v>294508990707</v>
      </c>
      <c r="H11" s="14"/>
      <c r="I11" s="18">
        <v>-58800418110</v>
      </c>
      <c r="J11" s="14"/>
      <c r="K11" s="18">
        <v>509934265</v>
      </c>
      <c r="L11" s="14"/>
      <c r="M11" s="18">
        <v>235708572597</v>
      </c>
      <c r="N11" s="14"/>
      <c r="O11" s="18">
        <v>158924041254</v>
      </c>
      <c r="P11" s="14"/>
      <c r="Q11" s="84">
        <v>76784531343</v>
      </c>
      <c r="R11" s="84"/>
    </row>
    <row r="12" spans="1:18" ht="21.75" customHeight="1">
      <c r="A12" s="24" t="s">
        <v>26</v>
      </c>
      <c r="B12" s="14"/>
      <c r="C12" s="18">
        <v>6056764</v>
      </c>
      <c r="D12" s="14"/>
      <c r="E12" s="18">
        <v>4840663908</v>
      </c>
      <c r="F12" s="14"/>
      <c r="G12" s="18">
        <v>5177824578</v>
      </c>
      <c r="H12" s="14"/>
      <c r="I12" s="18">
        <v>-337160670</v>
      </c>
      <c r="J12" s="14"/>
      <c r="K12" s="18">
        <v>6056764</v>
      </c>
      <c r="L12" s="14"/>
      <c r="M12" s="18">
        <v>4840663908</v>
      </c>
      <c r="N12" s="14"/>
      <c r="O12" s="18">
        <v>4667159970</v>
      </c>
      <c r="P12" s="14"/>
      <c r="Q12" s="84">
        <v>173503938</v>
      </c>
      <c r="R12" s="84"/>
    </row>
    <row r="13" spans="1:18" ht="21.75" customHeight="1">
      <c r="A13" s="24" t="s">
        <v>31</v>
      </c>
      <c r="B13" s="14"/>
      <c r="C13" s="18">
        <v>54000000</v>
      </c>
      <c r="D13" s="14"/>
      <c r="E13" s="18">
        <v>106391183400</v>
      </c>
      <c r="F13" s="14"/>
      <c r="G13" s="18">
        <v>124187973257</v>
      </c>
      <c r="H13" s="14"/>
      <c r="I13" s="18">
        <v>-17796789857</v>
      </c>
      <c r="J13" s="14"/>
      <c r="K13" s="18">
        <v>54000000</v>
      </c>
      <c r="L13" s="14"/>
      <c r="M13" s="18">
        <v>106391183400</v>
      </c>
      <c r="N13" s="14"/>
      <c r="O13" s="18">
        <v>86307428559</v>
      </c>
      <c r="P13" s="14"/>
      <c r="Q13" s="84">
        <v>20083754841</v>
      </c>
      <c r="R13" s="84"/>
    </row>
    <row r="14" spans="1:18" ht="21.75" customHeight="1">
      <c r="A14" s="24" t="s">
        <v>27</v>
      </c>
      <c r="B14" s="14"/>
      <c r="C14" s="18">
        <v>3250000</v>
      </c>
      <c r="D14" s="14"/>
      <c r="E14" s="18">
        <v>3889717650</v>
      </c>
      <c r="F14" s="14"/>
      <c r="G14" s="18">
        <v>4329087750</v>
      </c>
      <c r="H14" s="14"/>
      <c r="I14" s="18">
        <v>-439370100</v>
      </c>
      <c r="J14" s="14"/>
      <c r="K14" s="18">
        <v>3250000</v>
      </c>
      <c r="L14" s="14"/>
      <c r="M14" s="18">
        <v>3889717650</v>
      </c>
      <c r="N14" s="14"/>
      <c r="O14" s="18">
        <v>3910047106</v>
      </c>
      <c r="P14" s="14"/>
      <c r="Q14" s="84">
        <v>-20329456</v>
      </c>
      <c r="R14" s="84"/>
    </row>
    <row r="15" spans="1:18" ht="21.75" customHeight="1">
      <c r="A15" s="24" t="s">
        <v>22</v>
      </c>
      <c r="B15" s="14"/>
      <c r="C15" s="18">
        <v>45334333</v>
      </c>
      <c r="D15" s="14"/>
      <c r="E15" s="18">
        <v>59710586677</v>
      </c>
      <c r="F15" s="14"/>
      <c r="G15" s="18">
        <v>73545416948</v>
      </c>
      <c r="H15" s="14"/>
      <c r="I15" s="18">
        <v>-13834830271</v>
      </c>
      <c r="J15" s="14"/>
      <c r="K15" s="18">
        <v>45334333</v>
      </c>
      <c r="L15" s="14"/>
      <c r="M15" s="18">
        <v>59710586677</v>
      </c>
      <c r="N15" s="14"/>
      <c r="O15" s="18">
        <v>75788326447</v>
      </c>
      <c r="P15" s="14"/>
      <c r="Q15" s="84">
        <v>-16077739769</v>
      </c>
      <c r="R15" s="84"/>
    </row>
    <row r="16" spans="1:18" ht="21.75" customHeight="1">
      <c r="A16" s="24" t="s">
        <v>32</v>
      </c>
      <c r="B16" s="14"/>
      <c r="C16" s="18">
        <v>39844497</v>
      </c>
      <c r="D16" s="14"/>
      <c r="E16" s="18">
        <v>159815948750</v>
      </c>
      <c r="F16" s="14"/>
      <c r="G16" s="18">
        <v>195608847331</v>
      </c>
      <c r="H16" s="14"/>
      <c r="I16" s="18">
        <v>-35792898581</v>
      </c>
      <c r="J16" s="14"/>
      <c r="K16" s="18">
        <v>39844497</v>
      </c>
      <c r="L16" s="14"/>
      <c r="M16" s="18">
        <v>159815948750</v>
      </c>
      <c r="N16" s="14"/>
      <c r="O16" s="18">
        <v>192300265171</v>
      </c>
      <c r="P16" s="14"/>
      <c r="Q16" s="84">
        <v>-32484316421</v>
      </c>
      <c r="R16" s="84"/>
    </row>
    <row r="17" spans="1:18" ht="21.75" customHeight="1">
      <c r="A17" s="24" t="s">
        <v>25</v>
      </c>
      <c r="B17" s="14"/>
      <c r="C17" s="18">
        <v>101000006</v>
      </c>
      <c r="D17" s="14"/>
      <c r="E17" s="18">
        <v>41264012001</v>
      </c>
      <c r="F17" s="14"/>
      <c r="G17" s="18">
        <v>69786165243</v>
      </c>
      <c r="H17" s="14"/>
      <c r="I17" s="18">
        <v>-28522153242</v>
      </c>
      <c r="J17" s="14"/>
      <c r="K17" s="18">
        <v>101000006</v>
      </c>
      <c r="L17" s="14"/>
      <c r="M17" s="18">
        <v>41264012001</v>
      </c>
      <c r="N17" s="14"/>
      <c r="O17" s="18">
        <v>30386561779</v>
      </c>
      <c r="P17" s="14"/>
      <c r="Q17" s="84">
        <v>10877450222</v>
      </c>
      <c r="R17" s="84"/>
    </row>
    <row r="18" spans="1:18" ht="21.75" customHeight="1">
      <c r="A18" s="24" t="s">
        <v>75</v>
      </c>
      <c r="B18" s="14"/>
      <c r="C18" s="18">
        <v>5060</v>
      </c>
      <c r="D18" s="14"/>
      <c r="E18" s="18">
        <v>48459468079</v>
      </c>
      <c r="F18" s="14"/>
      <c r="G18" s="18">
        <v>47125959179</v>
      </c>
      <c r="H18" s="14"/>
      <c r="I18" s="18">
        <v>1333508900</v>
      </c>
      <c r="J18" s="14"/>
      <c r="K18" s="18">
        <v>5060</v>
      </c>
      <c r="L18" s="14"/>
      <c r="M18" s="18">
        <v>48459468079</v>
      </c>
      <c r="N18" s="14"/>
      <c r="O18" s="18">
        <v>42719850828</v>
      </c>
      <c r="P18" s="14"/>
      <c r="Q18" s="84">
        <v>5739617250</v>
      </c>
      <c r="R18" s="84"/>
    </row>
    <row r="19" spans="1:18" ht="21.75" customHeight="1">
      <c r="A19" s="24" t="s">
        <v>24</v>
      </c>
      <c r="B19" s="14"/>
      <c r="C19" s="18">
        <v>35838502</v>
      </c>
      <c r="D19" s="14"/>
      <c r="E19" s="18">
        <v>69683014258</v>
      </c>
      <c r="F19" s="14"/>
      <c r="G19" s="18">
        <v>83933119423</v>
      </c>
      <c r="H19" s="14"/>
      <c r="I19" s="18">
        <v>-14250105165</v>
      </c>
      <c r="J19" s="14"/>
      <c r="K19" s="18">
        <v>35838502</v>
      </c>
      <c r="L19" s="14"/>
      <c r="M19" s="18">
        <v>69683014258</v>
      </c>
      <c r="N19" s="14"/>
      <c r="O19" s="18">
        <v>76499857610</v>
      </c>
      <c r="P19" s="14"/>
      <c r="Q19" s="84">
        <v>-6816843351</v>
      </c>
      <c r="R19" s="84"/>
    </row>
    <row r="20" spans="1:18" ht="21.75" customHeight="1">
      <c r="A20" s="25" t="s">
        <v>19</v>
      </c>
      <c r="B20" s="14"/>
      <c r="C20" s="20">
        <v>64400000</v>
      </c>
      <c r="D20" s="14"/>
      <c r="E20" s="20">
        <v>82069563240</v>
      </c>
      <c r="F20" s="14"/>
      <c r="G20" s="20">
        <v>99994272840</v>
      </c>
      <c r="H20" s="14"/>
      <c r="I20" s="20">
        <v>-17924709600</v>
      </c>
      <c r="J20" s="14"/>
      <c r="K20" s="20">
        <v>64400000</v>
      </c>
      <c r="L20" s="14"/>
      <c r="M20" s="20">
        <v>82069563240</v>
      </c>
      <c r="N20" s="14"/>
      <c r="O20" s="20">
        <v>98936745126</v>
      </c>
      <c r="P20" s="14"/>
      <c r="Q20" s="86">
        <v>-16867181886</v>
      </c>
      <c r="R20" s="86"/>
    </row>
    <row r="21" spans="1:18" ht="21.75" customHeight="1">
      <c r="A21" s="13" t="s">
        <v>35</v>
      </c>
      <c r="B21" s="14"/>
      <c r="C21" s="22"/>
      <c r="D21" s="14"/>
      <c r="E21" s="42">
        <f>SUM(E8:E20)</f>
        <v>890533153103</v>
      </c>
      <c r="F21" s="14"/>
      <c r="G21" s="22">
        <f>SUM(G8:G20)</f>
        <v>1082929270371</v>
      </c>
      <c r="H21" s="14"/>
      <c r="I21" s="42">
        <f>SUM(I8:I20)</f>
        <v>-192396117268</v>
      </c>
      <c r="J21" s="14"/>
      <c r="K21" s="22"/>
      <c r="L21" s="14"/>
      <c r="M21" s="42">
        <f>SUM(M8:M20)</f>
        <v>890533153103</v>
      </c>
      <c r="N21" s="14"/>
      <c r="O21" s="22">
        <f>SUM(O8:O20)</f>
        <v>828588963794</v>
      </c>
      <c r="P21" s="14"/>
      <c r="Q21" s="92">
        <f>SUM(Q8:R20)</f>
        <v>61944189310</v>
      </c>
      <c r="R21" s="92"/>
    </row>
    <row r="22" spans="1:18">
      <c r="I22" s="51"/>
      <c r="M22" s="51"/>
    </row>
    <row r="23" spans="1:18">
      <c r="I23" s="52"/>
      <c r="M23" s="52"/>
    </row>
    <row r="24" spans="1:18">
      <c r="M24" s="53"/>
    </row>
    <row r="25" spans="1:18">
      <c r="M25" s="54"/>
    </row>
  </sheetData>
  <mergeCells count="22">
    <mergeCell ref="Q18:R18"/>
    <mergeCell ref="Q19:R19"/>
    <mergeCell ref="Q20:R20"/>
    <mergeCell ref="Q21:R21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27"/>
  <sheetViews>
    <sheetView rightToLeft="1" view="pageBreakPreview" topLeftCell="C1" zoomScaleNormal="100" zoomScaleSheetLayoutView="100" workbookViewId="0">
      <selection activeCell="AF24" sqref="AF24"/>
    </sheetView>
  </sheetViews>
  <sheetFormatPr defaultRowHeight="18.75"/>
  <cols>
    <col min="1" max="2" width="2.5703125" style="14" customWidth="1"/>
    <col min="3" max="3" width="23.42578125" style="14" customWidth="1"/>
    <col min="4" max="5" width="1.28515625" style="14" customWidth="1"/>
    <col min="6" max="6" width="13.5703125" style="14" bestFit="1" customWidth="1"/>
    <col min="7" max="7" width="1.28515625" style="14" customWidth="1"/>
    <col min="8" max="8" width="17.5703125" style="14" bestFit="1" customWidth="1"/>
    <col min="9" max="9" width="1.28515625" style="14" customWidth="1"/>
    <col min="10" max="10" width="17.85546875" style="14" bestFit="1" customWidth="1"/>
    <col min="11" max="11" width="1.28515625" style="14" customWidth="1"/>
    <col min="12" max="12" width="14.28515625" style="14" customWidth="1"/>
    <col min="13" max="13" width="1.28515625" style="14" customWidth="1"/>
    <col min="14" max="14" width="14.85546875" style="14" bestFit="1" customWidth="1"/>
    <col min="15" max="15" width="1.28515625" style="14" customWidth="1"/>
    <col min="16" max="16" width="14.28515625" style="14" customWidth="1"/>
    <col min="17" max="17" width="1.28515625" style="14" customWidth="1"/>
    <col min="18" max="18" width="16.140625" style="14" bestFit="1" customWidth="1"/>
    <col min="19" max="19" width="1.28515625" style="14" customWidth="1"/>
    <col min="20" max="20" width="15.5703125" style="14" customWidth="1"/>
    <col min="21" max="21" width="1.28515625" style="14" customWidth="1"/>
    <col min="22" max="22" width="15.5703125" style="14" customWidth="1"/>
    <col min="23" max="23" width="1.28515625" style="14" customWidth="1"/>
    <col min="24" max="24" width="16.140625" style="14" bestFit="1" customWidth="1"/>
    <col min="25" max="25" width="1.28515625" style="14" customWidth="1"/>
    <col min="26" max="26" width="16.85546875" style="14" customWidth="1"/>
    <col min="27" max="27" width="1.28515625" style="14" customWidth="1"/>
    <col min="28" max="28" width="15.5703125" style="46" customWidth="1"/>
    <col min="29" max="29" width="0.28515625" style="14" customWidth="1"/>
    <col min="30" max="30" width="9.140625" style="14"/>
    <col min="31" max="31" width="9.140625" style="28"/>
    <col min="32" max="32" width="17.5703125" style="27" bestFit="1" customWidth="1"/>
    <col min="33" max="16384" width="9.140625" style="14"/>
  </cols>
  <sheetData>
    <row r="1" spans="1:28" ht="29.1" customHeight="1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</row>
    <row r="2" spans="1:28" ht="21.75" customHeight="1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</row>
    <row r="3" spans="1:28" ht="21.75" customHeight="1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</row>
    <row r="4" spans="1:28" ht="14.45" customHeight="1">
      <c r="A4" s="8" t="s">
        <v>3</v>
      </c>
      <c r="B4" s="78" t="s">
        <v>4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</row>
    <row r="5" spans="1:28" ht="14.45" customHeight="1">
      <c r="A5" s="78" t="s">
        <v>5</v>
      </c>
      <c r="B5" s="78"/>
      <c r="C5" s="78" t="s">
        <v>6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</row>
    <row r="6" spans="1:28" ht="14.45" customHeight="1">
      <c r="F6" s="79" t="s">
        <v>7</v>
      </c>
      <c r="G6" s="79"/>
      <c r="H6" s="79"/>
      <c r="I6" s="79"/>
      <c r="J6" s="79"/>
      <c r="L6" s="79" t="s">
        <v>8</v>
      </c>
      <c r="M6" s="79"/>
      <c r="N6" s="79"/>
      <c r="O6" s="79"/>
      <c r="P6" s="79"/>
      <c r="Q6" s="79"/>
      <c r="R6" s="79"/>
      <c r="T6" s="79" t="s">
        <v>9</v>
      </c>
      <c r="U6" s="79"/>
      <c r="V6" s="79"/>
      <c r="W6" s="79"/>
      <c r="X6" s="79"/>
      <c r="Y6" s="79"/>
      <c r="Z6" s="79"/>
      <c r="AA6" s="79"/>
      <c r="AB6" s="79"/>
    </row>
    <row r="7" spans="1:28" ht="14.45" customHeight="1">
      <c r="F7" s="16"/>
      <c r="G7" s="16"/>
      <c r="H7" s="16"/>
      <c r="I7" s="16"/>
      <c r="J7" s="16"/>
      <c r="L7" s="80" t="s">
        <v>10</v>
      </c>
      <c r="M7" s="80"/>
      <c r="N7" s="80"/>
      <c r="O7" s="16"/>
      <c r="P7" s="80" t="s">
        <v>11</v>
      </c>
      <c r="Q7" s="80"/>
      <c r="R7" s="80"/>
      <c r="T7" s="16"/>
      <c r="U7" s="16"/>
      <c r="V7" s="16"/>
      <c r="W7" s="16"/>
      <c r="X7" s="16"/>
      <c r="Y7" s="16"/>
      <c r="Z7" s="16"/>
      <c r="AA7" s="16"/>
      <c r="AB7" s="45"/>
    </row>
    <row r="8" spans="1:28" ht="14.45" customHeight="1">
      <c r="A8" s="79" t="s">
        <v>12</v>
      </c>
      <c r="B8" s="79"/>
      <c r="C8" s="79"/>
      <c r="E8" s="79" t="s">
        <v>13</v>
      </c>
      <c r="F8" s="79"/>
      <c r="H8" s="9" t="s">
        <v>14</v>
      </c>
      <c r="J8" s="9" t="s">
        <v>15</v>
      </c>
      <c r="L8" s="10" t="s">
        <v>13</v>
      </c>
      <c r="M8" s="16"/>
      <c r="N8" s="10" t="s">
        <v>14</v>
      </c>
      <c r="P8" s="10" t="s">
        <v>13</v>
      </c>
      <c r="Q8" s="16"/>
      <c r="R8" s="10" t="s">
        <v>16</v>
      </c>
      <c r="T8" s="9" t="s">
        <v>13</v>
      </c>
      <c r="V8" s="9" t="s">
        <v>17</v>
      </c>
      <c r="X8" s="9" t="s">
        <v>14</v>
      </c>
      <c r="Z8" s="9" t="s">
        <v>15</v>
      </c>
      <c r="AB8" s="26" t="s">
        <v>18</v>
      </c>
    </row>
    <row r="9" spans="1:28" ht="21.75" customHeight="1">
      <c r="A9" s="81" t="s">
        <v>19</v>
      </c>
      <c r="B9" s="81"/>
      <c r="C9" s="81"/>
      <c r="E9" s="82">
        <v>64400000</v>
      </c>
      <c r="F9" s="82"/>
      <c r="H9" s="17">
        <v>154390620179</v>
      </c>
      <c r="J9" s="17">
        <v>99994272840</v>
      </c>
      <c r="L9" s="17">
        <v>0</v>
      </c>
      <c r="N9" s="17">
        <v>0</v>
      </c>
      <c r="P9" s="17">
        <v>0</v>
      </c>
      <c r="R9" s="17">
        <v>0</v>
      </c>
      <c r="T9" s="17">
        <v>64400000</v>
      </c>
      <c r="V9" s="17">
        <v>1282</v>
      </c>
      <c r="X9" s="17">
        <v>154390620179</v>
      </c>
      <c r="Z9" s="17">
        <v>82069563240</v>
      </c>
      <c r="AB9" s="44">
        <f>Z9/AB27</f>
        <v>8.2171911748550194E-2</v>
      </c>
    </row>
    <row r="10" spans="1:28" ht="21.75" customHeight="1">
      <c r="A10" s="83" t="s">
        <v>20</v>
      </c>
      <c r="B10" s="83"/>
      <c r="C10" s="83"/>
      <c r="E10" s="84">
        <v>509934265</v>
      </c>
      <c r="F10" s="84"/>
      <c r="H10" s="18">
        <v>194956716119</v>
      </c>
      <c r="J10" s="18">
        <v>294508990707.60797</v>
      </c>
      <c r="L10" s="18">
        <v>0</v>
      </c>
      <c r="N10" s="18">
        <v>0</v>
      </c>
      <c r="P10" s="18">
        <v>0</v>
      </c>
      <c r="R10" s="18">
        <v>0</v>
      </c>
      <c r="T10" s="18">
        <v>509934265</v>
      </c>
      <c r="V10" s="18">
        <v>465</v>
      </c>
      <c r="X10" s="18">
        <v>194956716119</v>
      </c>
      <c r="Z10" s="18">
        <v>235708572597.311</v>
      </c>
      <c r="AB10" s="44">
        <f>Z10/AB27</f>
        <v>0.23600252348367409</v>
      </c>
    </row>
    <row r="11" spans="1:28" ht="21.75" customHeight="1">
      <c r="A11" s="83" t="s">
        <v>21</v>
      </c>
      <c r="B11" s="83"/>
      <c r="C11" s="83"/>
      <c r="E11" s="84">
        <v>28000000</v>
      </c>
      <c r="F11" s="84"/>
      <c r="H11" s="18">
        <v>17531728245</v>
      </c>
      <c r="J11" s="18">
        <v>14278534200</v>
      </c>
      <c r="L11" s="18">
        <v>0</v>
      </c>
      <c r="N11" s="18">
        <v>0</v>
      </c>
      <c r="P11" s="18">
        <v>-28000000</v>
      </c>
      <c r="R11" s="18">
        <v>13128816254</v>
      </c>
      <c r="T11" s="18">
        <v>0</v>
      </c>
      <c r="V11" s="18">
        <v>0</v>
      </c>
      <c r="X11" s="18">
        <v>0</v>
      </c>
      <c r="Z11" s="18">
        <v>0</v>
      </c>
      <c r="AB11" s="44">
        <v>0</v>
      </c>
    </row>
    <row r="12" spans="1:28" ht="21.75" customHeight="1">
      <c r="A12" s="83" t="s">
        <v>22</v>
      </c>
      <c r="B12" s="83"/>
      <c r="C12" s="83"/>
      <c r="E12" s="84">
        <v>45334333</v>
      </c>
      <c r="F12" s="84"/>
      <c r="H12" s="18">
        <v>94494585949</v>
      </c>
      <c r="J12" s="18">
        <v>73545416948.836807</v>
      </c>
      <c r="L12" s="18">
        <v>0</v>
      </c>
      <c r="N12" s="18">
        <v>0</v>
      </c>
      <c r="P12" s="18">
        <v>0</v>
      </c>
      <c r="R12" s="18">
        <v>0</v>
      </c>
      <c r="T12" s="18">
        <v>45334333</v>
      </c>
      <c r="V12" s="18">
        <v>1325</v>
      </c>
      <c r="X12" s="18">
        <v>94494585949</v>
      </c>
      <c r="Z12" s="18">
        <v>59710586677.211304</v>
      </c>
      <c r="AB12" s="44">
        <f>Z12/AB27</f>
        <v>5.978505142698947E-2</v>
      </c>
    </row>
    <row r="13" spans="1:28" ht="21.75" customHeight="1">
      <c r="A13" s="83" t="s">
        <v>23</v>
      </c>
      <c r="B13" s="83"/>
      <c r="C13" s="83"/>
      <c r="E13" s="84">
        <v>4008660</v>
      </c>
      <c r="F13" s="84"/>
      <c r="H13" s="18">
        <v>9694187780</v>
      </c>
      <c r="J13" s="18">
        <v>10240957775.610001</v>
      </c>
      <c r="L13" s="18">
        <v>0</v>
      </c>
      <c r="N13" s="18">
        <v>0</v>
      </c>
      <c r="P13" s="18">
        <v>0</v>
      </c>
      <c r="R13" s="18">
        <v>0</v>
      </c>
      <c r="T13" s="18">
        <v>4008660</v>
      </c>
      <c r="V13" s="18">
        <v>2117</v>
      </c>
      <c r="X13" s="18">
        <v>9694187780</v>
      </c>
      <c r="Z13" s="18">
        <v>8435839537.3409996</v>
      </c>
      <c r="AB13" s="44">
        <f>Z13/AB27</f>
        <v>8.4463598272137598E-3</v>
      </c>
    </row>
    <row r="14" spans="1:28" ht="21.75" customHeight="1">
      <c r="A14" s="83" t="s">
        <v>24</v>
      </c>
      <c r="B14" s="83"/>
      <c r="C14" s="83"/>
      <c r="E14" s="84">
        <v>35838502</v>
      </c>
      <c r="F14" s="84"/>
      <c r="H14" s="18">
        <v>85993855840</v>
      </c>
      <c r="J14" s="18">
        <v>83933119423.263596</v>
      </c>
      <c r="L14" s="18">
        <v>0</v>
      </c>
      <c r="N14" s="18">
        <v>0</v>
      </c>
      <c r="P14" s="18">
        <v>0</v>
      </c>
      <c r="R14" s="18">
        <v>0</v>
      </c>
      <c r="T14" s="18">
        <v>35838502</v>
      </c>
      <c r="V14" s="18">
        <v>1956</v>
      </c>
      <c r="X14" s="18">
        <v>85993855840</v>
      </c>
      <c r="Z14" s="18">
        <v>69683014258.023605</v>
      </c>
      <c r="AB14" s="44">
        <f>Z14/AB27</f>
        <v>6.9769915568314911E-2</v>
      </c>
    </row>
    <row r="15" spans="1:28" ht="21.75" customHeight="1">
      <c r="A15" s="83" t="s">
        <v>25</v>
      </c>
      <c r="B15" s="83"/>
      <c r="C15" s="83"/>
      <c r="E15" s="84">
        <v>195687746</v>
      </c>
      <c r="F15" s="84"/>
      <c r="H15" s="18">
        <v>66297282118</v>
      </c>
      <c r="J15" s="18">
        <v>96289084936.093506</v>
      </c>
      <c r="L15" s="18">
        <v>8912260</v>
      </c>
      <c r="N15" s="18">
        <v>3615217028</v>
      </c>
      <c r="P15" s="18">
        <v>-103600000</v>
      </c>
      <c r="R15" s="18">
        <v>41262368313</v>
      </c>
      <c r="T15" s="18">
        <v>101000006</v>
      </c>
      <c r="V15" s="18">
        <v>411</v>
      </c>
      <c r="X15" s="18">
        <v>34813732997</v>
      </c>
      <c r="Z15" s="18">
        <v>41264012001.327301</v>
      </c>
      <c r="AB15" s="44">
        <f>Z15/AB27</f>
        <v>4.1315472127571459E-2</v>
      </c>
    </row>
    <row r="16" spans="1:28" ht="21.75" customHeight="1">
      <c r="A16" s="83" t="s">
        <v>26</v>
      </c>
      <c r="B16" s="83"/>
      <c r="C16" s="83"/>
      <c r="E16" s="84">
        <v>6056764</v>
      </c>
      <c r="F16" s="84"/>
      <c r="H16" s="18">
        <v>6880817598</v>
      </c>
      <c r="J16" s="18">
        <v>5177824578.6120005</v>
      </c>
      <c r="L16" s="18">
        <v>0</v>
      </c>
      <c r="N16" s="18">
        <v>0</v>
      </c>
      <c r="P16" s="18">
        <v>0</v>
      </c>
      <c r="R16" s="18">
        <v>0</v>
      </c>
      <c r="T16" s="18">
        <v>6056764</v>
      </c>
      <c r="V16" s="18">
        <v>804</v>
      </c>
      <c r="X16" s="18">
        <v>6880817598</v>
      </c>
      <c r="Z16" s="18">
        <v>4840663908.3767996</v>
      </c>
      <c r="AB16" s="44">
        <f>Z16/AB27</f>
        <v>4.846700674162506E-3</v>
      </c>
    </row>
    <row r="17" spans="1:28" ht="21.75" customHeight="1">
      <c r="A17" s="83" t="s">
        <v>27</v>
      </c>
      <c r="B17" s="83"/>
      <c r="C17" s="83"/>
      <c r="E17" s="84">
        <v>3250000</v>
      </c>
      <c r="F17" s="84"/>
      <c r="H17" s="18">
        <v>3910047106</v>
      </c>
      <c r="J17" s="18">
        <v>4329087750</v>
      </c>
      <c r="L17" s="18">
        <v>0</v>
      </c>
      <c r="N17" s="18">
        <v>0</v>
      </c>
      <c r="P17" s="18">
        <v>0</v>
      </c>
      <c r="R17" s="18">
        <v>0</v>
      </c>
      <c r="T17" s="18">
        <v>3250000</v>
      </c>
      <c r="V17" s="18">
        <v>1204</v>
      </c>
      <c r="X17" s="18">
        <v>3910047106</v>
      </c>
      <c r="Z17" s="18">
        <v>3889717650</v>
      </c>
      <c r="AB17" s="44">
        <f>Z17/AB27</f>
        <v>3.89456849584884E-3</v>
      </c>
    </row>
    <row r="18" spans="1:28" ht="21.75" customHeight="1">
      <c r="A18" s="83" t="s">
        <v>28</v>
      </c>
      <c r="B18" s="83"/>
      <c r="C18" s="83"/>
      <c r="E18" s="84">
        <v>12231150</v>
      </c>
      <c r="F18" s="84"/>
      <c r="H18" s="18">
        <v>53886698074</v>
      </c>
      <c r="J18" s="18">
        <v>69181151801.175003</v>
      </c>
      <c r="L18" s="18">
        <v>0</v>
      </c>
      <c r="N18" s="18">
        <v>0</v>
      </c>
      <c r="P18" s="18">
        <v>0</v>
      </c>
      <c r="R18" s="18">
        <v>0</v>
      </c>
      <c r="T18" s="18">
        <v>12231150</v>
      </c>
      <c r="V18" s="18">
        <v>5390</v>
      </c>
      <c r="X18" s="18">
        <v>53886698074</v>
      </c>
      <c r="Z18" s="18">
        <v>65533639403.925003</v>
      </c>
      <c r="AB18" s="44">
        <f>Z18/AB27</f>
        <v>6.5615366051272245E-2</v>
      </c>
    </row>
    <row r="19" spans="1:28" ht="21.75" customHeight="1">
      <c r="A19" s="83" t="s">
        <v>29</v>
      </c>
      <c r="B19" s="83"/>
      <c r="C19" s="83"/>
      <c r="E19" s="84">
        <v>1041186</v>
      </c>
      <c r="F19" s="84"/>
      <c r="H19" s="18">
        <v>3450691979</v>
      </c>
      <c r="J19" s="18">
        <v>5309503539.1289997</v>
      </c>
      <c r="L19" s="18">
        <v>0</v>
      </c>
      <c r="N19" s="18">
        <v>0</v>
      </c>
      <c r="P19" s="18">
        <v>0</v>
      </c>
      <c r="R19" s="18">
        <v>0</v>
      </c>
      <c r="T19" s="18">
        <v>1041186</v>
      </c>
      <c r="V19" s="18">
        <v>4571</v>
      </c>
      <c r="X19" s="18">
        <v>3450691979</v>
      </c>
      <c r="Z19" s="18">
        <v>4730943601.8242998</v>
      </c>
      <c r="AB19" s="44">
        <f>Z19/AB27</f>
        <v>4.7368435360089847E-3</v>
      </c>
    </row>
    <row r="20" spans="1:28" ht="21.75" customHeight="1">
      <c r="A20" s="83" t="s">
        <v>30</v>
      </c>
      <c r="B20" s="83"/>
      <c r="C20" s="83"/>
      <c r="E20" s="84">
        <v>20833333</v>
      </c>
      <c r="F20" s="84"/>
      <c r="H20" s="18">
        <v>85866313341</v>
      </c>
      <c r="J20" s="18">
        <v>72482811340.274994</v>
      </c>
      <c r="L20" s="18">
        <v>0</v>
      </c>
      <c r="N20" s="18">
        <v>0</v>
      </c>
      <c r="P20" s="18">
        <v>-20833333</v>
      </c>
      <c r="R20" s="18">
        <v>63452850325</v>
      </c>
      <c r="T20" s="18">
        <v>0</v>
      </c>
      <c r="V20" s="18">
        <v>0</v>
      </c>
      <c r="X20" s="18">
        <v>0</v>
      </c>
      <c r="Z20" s="18">
        <v>0</v>
      </c>
      <c r="AB20" s="44">
        <v>0</v>
      </c>
    </row>
    <row r="21" spans="1:28" ht="21.75" customHeight="1">
      <c r="A21" s="83" t="s">
        <v>31</v>
      </c>
      <c r="B21" s="83"/>
      <c r="C21" s="83"/>
      <c r="E21" s="84">
        <v>53899976</v>
      </c>
      <c r="F21" s="84"/>
      <c r="H21" s="18">
        <v>102278256028</v>
      </c>
      <c r="J21" s="18">
        <v>123982433424.439</v>
      </c>
      <c r="L21" s="18">
        <v>100024</v>
      </c>
      <c r="N21" s="18">
        <v>205539833</v>
      </c>
      <c r="P21" s="18">
        <v>0</v>
      </c>
      <c r="R21" s="18">
        <v>0</v>
      </c>
      <c r="T21" s="18">
        <v>54000000</v>
      </c>
      <c r="V21" s="18">
        <v>1982</v>
      </c>
      <c r="X21" s="18">
        <v>102483795861</v>
      </c>
      <c r="Z21" s="18">
        <v>106391183400</v>
      </c>
      <c r="AB21" s="44">
        <f>Z21/AB27</f>
        <v>0.1065238632695399</v>
      </c>
    </row>
    <row r="22" spans="1:28" ht="21.75" customHeight="1">
      <c r="A22" s="83" t="s">
        <v>32</v>
      </c>
      <c r="B22" s="83"/>
      <c r="C22" s="83"/>
      <c r="E22" s="84">
        <v>36844497</v>
      </c>
      <c r="F22" s="84"/>
      <c r="H22" s="18">
        <v>190130523480</v>
      </c>
      <c r="J22" s="18">
        <v>183492613936.67801</v>
      </c>
      <c r="L22" s="18">
        <v>3000000</v>
      </c>
      <c r="N22" s="18">
        <v>12116233395</v>
      </c>
      <c r="P22" s="18">
        <v>0</v>
      </c>
      <c r="R22" s="18">
        <v>0</v>
      </c>
      <c r="T22" s="18">
        <v>39844497</v>
      </c>
      <c r="V22" s="18">
        <v>4035</v>
      </c>
      <c r="X22" s="18">
        <v>202246756875</v>
      </c>
      <c r="Z22" s="18">
        <v>159815948749.89999</v>
      </c>
      <c r="AB22" s="44">
        <f>Z22/AB27</f>
        <v>0.16001525435542946</v>
      </c>
    </row>
    <row r="23" spans="1:28" ht="21.75" customHeight="1">
      <c r="A23" s="83" t="s">
        <v>33</v>
      </c>
      <c r="B23" s="83"/>
      <c r="C23" s="83"/>
      <c r="E23" s="84">
        <v>9457</v>
      </c>
      <c r="F23" s="84"/>
      <c r="H23" s="18">
        <v>79842219225</v>
      </c>
      <c r="J23" s="18">
        <v>84248327576</v>
      </c>
      <c r="L23" s="18">
        <v>0</v>
      </c>
      <c r="N23" s="18">
        <v>0</v>
      </c>
      <c r="P23" s="18">
        <v>-4397</v>
      </c>
      <c r="R23" s="18">
        <v>41410124548</v>
      </c>
      <c r="T23" s="18">
        <v>5060</v>
      </c>
      <c r="V23" s="18">
        <v>9600010</v>
      </c>
      <c r="X23" s="18">
        <v>42719850828</v>
      </c>
      <c r="Z23" s="18">
        <v>48459468078.559998</v>
      </c>
      <c r="AB23" s="44">
        <f>Z23/AB27</f>
        <v>4.8519901619170816E-2</v>
      </c>
    </row>
    <row r="24" spans="1:28" ht="21.75" customHeight="1">
      <c r="A24" s="85" t="s">
        <v>34</v>
      </c>
      <c r="B24" s="85"/>
      <c r="C24" s="85"/>
      <c r="D24" s="19"/>
      <c r="E24" s="84">
        <v>0</v>
      </c>
      <c r="F24" s="86"/>
      <c r="H24" s="20">
        <v>0</v>
      </c>
      <c r="J24" s="20">
        <v>0</v>
      </c>
      <c r="L24" s="20">
        <v>8200000</v>
      </c>
      <c r="N24" s="20">
        <v>1008857145</v>
      </c>
      <c r="P24" s="20">
        <v>0</v>
      </c>
      <c r="R24" s="20">
        <v>0</v>
      </c>
      <c r="T24" s="20">
        <v>0</v>
      </c>
      <c r="V24" s="20">
        <v>0</v>
      </c>
      <c r="X24" s="20">
        <v>0</v>
      </c>
      <c r="Z24" s="20">
        <v>0</v>
      </c>
      <c r="AB24" s="21">
        <v>0</v>
      </c>
    </row>
    <row r="25" spans="1:28" ht="21.75" customHeight="1" thickBot="1">
      <c r="A25" s="87" t="s">
        <v>35</v>
      </c>
      <c r="B25" s="87"/>
      <c r="C25" s="87"/>
      <c r="D25" s="87"/>
      <c r="F25" s="22"/>
      <c r="H25" s="22">
        <f>SUM(H9:H24)</f>
        <v>1149604543061</v>
      </c>
      <c r="J25" s="22">
        <f>SUM(J9:J24)</f>
        <v>1220994130777.72</v>
      </c>
      <c r="L25" s="22"/>
      <c r="N25" s="22">
        <f>SUM(N9:N24)</f>
        <v>16945847401</v>
      </c>
      <c r="P25" s="22"/>
      <c r="R25" s="22">
        <f>SUM(R9:R24)</f>
        <v>159254159440</v>
      </c>
      <c r="T25" s="22"/>
      <c r="V25" s="22"/>
      <c r="X25" s="22">
        <f>SUM(X9:X24)</f>
        <v>989922357185</v>
      </c>
      <c r="Z25" s="22">
        <f>SUM(Z9:Z24)</f>
        <v>890533153103.80029</v>
      </c>
      <c r="AB25" s="44">
        <f>SUM(AB9:AB24)</f>
        <v>0.89164373218374671</v>
      </c>
    </row>
    <row r="26" spans="1:28" ht="19.5" thickTop="1"/>
    <row r="27" spans="1:28">
      <c r="AB27" s="47">
        <v>998754458715</v>
      </c>
    </row>
  </sheetData>
  <mergeCells count="46">
    <mergeCell ref="A23:C23"/>
    <mergeCell ref="E23:F23"/>
    <mergeCell ref="A24:C24"/>
    <mergeCell ref="E24:F24"/>
    <mergeCell ref="A25:D25"/>
    <mergeCell ref="A20:C20"/>
    <mergeCell ref="E20:F20"/>
    <mergeCell ref="A21:C21"/>
    <mergeCell ref="E21:F21"/>
    <mergeCell ref="A22:C22"/>
    <mergeCell ref="E22:F22"/>
    <mergeCell ref="A17:C17"/>
    <mergeCell ref="E17:F17"/>
    <mergeCell ref="A18:C18"/>
    <mergeCell ref="E18:F18"/>
    <mergeCell ref="A19:C19"/>
    <mergeCell ref="E19:F19"/>
    <mergeCell ref="A14:C14"/>
    <mergeCell ref="E14:F14"/>
    <mergeCell ref="A15:C15"/>
    <mergeCell ref="E15:F15"/>
    <mergeCell ref="A16:C16"/>
    <mergeCell ref="E16:F16"/>
    <mergeCell ref="A11:C11"/>
    <mergeCell ref="E11:F11"/>
    <mergeCell ref="A12:C12"/>
    <mergeCell ref="E12:F12"/>
    <mergeCell ref="A13:C13"/>
    <mergeCell ref="E13:F13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0"/>
  <sheetViews>
    <sheetView rightToLeft="1" view="pageBreakPreview" zoomScaleNormal="100" zoomScaleSheetLayoutView="100" workbookViewId="0">
      <selection activeCell="E62" sqref="E62"/>
    </sheetView>
  </sheetViews>
  <sheetFormatPr defaultRowHeight="12.75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13" ht="21.75" customHeight="1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3" ht="21.75" customHeight="1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13" ht="18.75" customHeight="1">
      <c r="A4" s="78" t="s">
        <v>40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</row>
    <row r="5" spans="1:13" ht="16.5" customHeight="1">
      <c r="A5" s="78" t="s">
        <v>41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</row>
    <row r="6" spans="1:13" ht="14.45" customHeight="1"/>
    <row r="7" spans="1:13" ht="14.45" customHeight="1">
      <c r="C7" s="79" t="s">
        <v>9</v>
      </c>
      <c r="D7" s="79"/>
      <c r="E7" s="79"/>
      <c r="F7" s="79"/>
      <c r="G7" s="79"/>
      <c r="H7" s="79"/>
      <c r="I7" s="79"/>
      <c r="J7" s="79"/>
      <c r="K7" s="79"/>
      <c r="L7" s="79"/>
      <c r="M7" s="79"/>
    </row>
    <row r="8" spans="1:13" ht="14.45" customHeight="1">
      <c r="A8" s="2" t="s">
        <v>42</v>
      </c>
      <c r="C8" s="4" t="s">
        <v>13</v>
      </c>
      <c r="D8" s="3"/>
      <c r="E8" s="4" t="s">
        <v>43</v>
      </c>
      <c r="F8" s="3"/>
      <c r="G8" s="4" t="s">
        <v>44</v>
      </c>
      <c r="H8" s="3"/>
      <c r="I8" s="4" t="s">
        <v>45</v>
      </c>
      <c r="J8" s="3"/>
      <c r="K8" s="4" t="s">
        <v>46</v>
      </c>
      <c r="L8" s="3"/>
      <c r="M8" s="4" t="s">
        <v>47</v>
      </c>
    </row>
    <row r="9" spans="1:13" ht="21.75" customHeight="1">
      <c r="A9" s="30" t="s">
        <v>20</v>
      </c>
      <c r="B9" s="14"/>
      <c r="C9" s="31">
        <v>509934265</v>
      </c>
      <c r="D9" s="14"/>
      <c r="E9" s="31">
        <v>581</v>
      </c>
      <c r="F9" s="14"/>
      <c r="G9" s="31">
        <v>465</v>
      </c>
      <c r="H9" s="14"/>
      <c r="I9" s="32" t="s">
        <v>48</v>
      </c>
      <c r="J9" s="14"/>
      <c r="K9" s="31">
        <v>237119433225</v>
      </c>
      <c r="L9" s="14"/>
      <c r="M9" s="30" t="s">
        <v>49</v>
      </c>
    </row>
    <row r="10" spans="1:13" ht="21.75" customHeight="1">
      <c r="A10" s="13" t="s">
        <v>35</v>
      </c>
      <c r="B10" s="14"/>
      <c r="C10" s="22">
        <v>509934265</v>
      </c>
      <c r="D10" s="14"/>
      <c r="E10" s="22"/>
      <c r="F10" s="14"/>
      <c r="G10" s="22"/>
      <c r="H10" s="14"/>
      <c r="I10" s="22"/>
      <c r="J10" s="14"/>
      <c r="K10" s="22">
        <f>SUM(K9)</f>
        <v>237119433225</v>
      </c>
      <c r="L10" s="14"/>
      <c r="M10" s="22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scale="8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9"/>
  <sheetViews>
    <sheetView rightToLeft="1" view="pageBreakPreview" zoomScaleNormal="100" zoomScaleSheetLayoutView="100" workbookViewId="0">
      <selection activeCell="L10" sqref="L10"/>
    </sheetView>
  </sheetViews>
  <sheetFormatPr defaultRowHeight="12.75"/>
  <cols>
    <col min="1" max="1" width="5.140625" customWidth="1"/>
    <col min="2" max="2" width="35" customWidth="1"/>
    <col min="3" max="3" width="1.28515625" customWidth="1"/>
    <col min="4" max="4" width="14.28515625" customWidth="1"/>
    <col min="5" max="5" width="1.28515625" customWidth="1"/>
    <col min="6" max="6" width="17.5703125" bestFit="1" customWidth="1"/>
    <col min="7" max="7" width="1.28515625" customWidth="1"/>
    <col min="8" max="8" width="17.5703125" bestFit="1" customWidth="1"/>
    <col min="9" max="9" width="1.28515625" customWidth="1"/>
    <col min="10" max="10" width="16.42578125" bestFit="1" customWidth="1"/>
    <col min="11" max="11" width="1.28515625" customWidth="1"/>
    <col min="12" max="12" width="19.42578125" style="28" customWidth="1"/>
    <col min="13" max="13" width="0.28515625" customWidth="1"/>
    <col min="16" max="16" width="14.85546875" bestFit="1" customWidth="1"/>
  </cols>
  <sheetData>
    <row r="1" spans="1:12" ht="29.1" customHeight="1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12" ht="21.75" customHeight="1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2" ht="21.75" customHeight="1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</row>
    <row r="4" spans="1:12" ht="14.45" customHeight="1"/>
    <row r="5" spans="1:12" ht="14.45" customHeight="1">
      <c r="A5" s="1" t="s">
        <v>39</v>
      </c>
      <c r="B5" s="78" t="s">
        <v>50</v>
      </c>
      <c r="C5" s="78"/>
      <c r="D5" s="78"/>
      <c r="E5" s="78"/>
      <c r="F5" s="78"/>
      <c r="G5" s="78"/>
      <c r="H5" s="78"/>
      <c r="I5" s="78"/>
      <c r="J5" s="78"/>
      <c r="K5" s="78"/>
      <c r="L5" s="78"/>
    </row>
    <row r="6" spans="1:12" ht="14.45" customHeight="1">
      <c r="D6" s="2" t="s">
        <v>7</v>
      </c>
      <c r="F6" s="79" t="s">
        <v>8</v>
      </c>
      <c r="G6" s="79"/>
      <c r="H6" s="79"/>
      <c r="J6" s="2" t="s">
        <v>9</v>
      </c>
    </row>
    <row r="7" spans="1:12" ht="14.45" customHeight="1">
      <c r="D7" s="3"/>
      <c r="F7" s="3"/>
      <c r="G7" s="3"/>
      <c r="H7" s="3"/>
      <c r="J7" s="3"/>
    </row>
    <row r="8" spans="1:12" ht="14.45" customHeight="1">
      <c r="A8" s="79" t="s">
        <v>51</v>
      </c>
      <c r="B8" s="79"/>
      <c r="D8" s="2" t="s">
        <v>52</v>
      </c>
      <c r="F8" s="2" t="s">
        <v>53</v>
      </c>
      <c r="H8" s="2" t="s">
        <v>54</v>
      </c>
      <c r="J8" s="2" t="s">
        <v>52</v>
      </c>
      <c r="L8" s="35" t="s">
        <v>18</v>
      </c>
    </row>
    <row r="9" spans="1:12" ht="21.75" customHeight="1">
      <c r="A9" s="81" t="s">
        <v>140</v>
      </c>
      <c r="B9" s="81"/>
      <c r="D9" s="17">
        <v>34965429</v>
      </c>
      <c r="E9" s="14"/>
      <c r="F9" s="17">
        <v>215159442578</v>
      </c>
      <c r="G9" s="14"/>
      <c r="H9" s="17">
        <v>164188409570</v>
      </c>
      <c r="I9" s="14"/>
      <c r="J9" s="17">
        <v>51320098437</v>
      </c>
      <c r="L9" s="36">
        <f>J9/L12</f>
        <v>5.1384099454262831E-2</v>
      </c>
    </row>
    <row r="10" spans="1:12" ht="21.75" customHeight="1">
      <c r="A10" s="87" t="s">
        <v>35</v>
      </c>
      <c r="B10" s="87"/>
      <c r="D10" s="22">
        <f>SUM(D9)</f>
        <v>34965429</v>
      </c>
      <c r="E10" s="14"/>
      <c r="F10" s="22">
        <f>SUM(F9)</f>
        <v>215159442578</v>
      </c>
      <c r="G10" s="14"/>
      <c r="H10" s="22">
        <f>SUM(H9)</f>
        <v>164188409570</v>
      </c>
      <c r="I10" s="14"/>
      <c r="J10" s="22">
        <f>SUM(J9)</f>
        <v>51320098437</v>
      </c>
      <c r="L10" s="37">
        <f>J10/L12</f>
        <v>5.1384099454262831E-2</v>
      </c>
    </row>
    <row r="12" spans="1:12">
      <c r="L12" s="43">
        <v>998754458715</v>
      </c>
    </row>
    <row r="19" spans="10:10">
      <c r="J19" s="29"/>
    </row>
  </sheetData>
  <mergeCells count="8">
    <mergeCell ref="A10:B10"/>
    <mergeCell ref="A8:B8"/>
    <mergeCell ref="A9:B9"/>
    <mergeCell ref="A1:L1"/>
    <mergeCell ref="A2:L2"/>
    <mergeCell ref="A3:L3"/>
    <mergeCell ref="B5:L5"/>
    <mergeCell ref="F6:H6"/>
  </mergeCells>
  <pageMargins left="0.39" right="0.39" top="0.39" bottom="0.39" header="0" footer="0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3"/>
  <sheetViews>
    <sheetView rightToLeft="1" tabSelected="1" view="pageBreakPreview" zoomScale="115" zoomScaleNormal="100" zoomScaleSheetLayoutView="115" workbookViewId="0">
      <selection activeCell="M22" sqref="M22"/>
    </sheetView>
  </sheetViews>
  <sheetFormatPr defaultRowHeight="12.75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3" max="13" width="15.42578125" bestFit="1" customWidth="1"/>
    <col min="14" max="14" width="11.42578125" style="34" bestFit="1" customWidth="1"/>
  </cols>
  <sheetData>
    <row r="1" spans="1:14" ht="29.1" customHeight="1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</row>
    <row r="2" spans="1:14" ht="21.75" customHeight="1">
      <c r="A2" s="77" t="s">
        <v>55</v>
      </c>
      <c r="B2" s="77"/>
      <c r="C2" s="77"/>
      <c r="D2" s="77"/>
      <c r="E2" s="77"/>
      <c r="F2" s="77"/>
      <c r="G2" s="77"/>
      <c r="H2" s="77"/>
      <c r="I2" s="77"/>
      <c r="J2" s="77"/>
    </row>
    <row r="3" spans="1:14" ht="21.75" customHeight="1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</row>
    <row r="4" spans="1:14" ht="14.45" customHeight="1"/>
    <row r="5" spans="1:14" ht="29.1" customHeight="1">
      <c r="A5" s="1" t="s">
        <v>56</v>
      </c>
      <c r="B5" s="78" t="s">
        <v>57</v>
      </c>
      <c r="C5" s="78"/>
      <c r="D5" s="78"/>
      <c r="E5" s="78"/>
      <c r="F5" s="78"/>
      <c r="G5" s="78"/>
      <c r="H5" s="78"/>
      <c r="I5" s="78"/>
      <c r="J5" s="78"/>
    </row>
    <row r="6" spans="1:14" ht="14.45" customHeight="1"/>
    <row r="7" spans="1:14" ht="14.45" customHeight="1">
      <c r="A7" s="79" t="s">
        <v>58</v>
      </c>
      <c r="B7" s="79"/>
      <c r="D7" s="2" t="s">
        <v>59</v>
      </c>
      <c r="F7" s="2" t="s">
        <v>52</v>
      </c>
      <c r="H7" s="2" t="s">
        <v>60</v>
      </c>
      <c r="J7" s="2" t="s">
        <v>61</v>
      </c>
    </row>
    <row r="8" spans="1:14" ht="21.75" customHeight="1">
      <c r="A8" s="81" t="s">
        <v>62</v>
      </c>
      <c r="B8" s="81"/>
      <c r="D8" s="63" t="s">
        <v>63</v>
      </c>
      <c r="F8" s="66">
        <f>'درآمد سرمایه گذاری در سهام'!J38</f>
        <v>-183659359566</v>
      </c>
      <c r="G8" s="67"/>
      <c r="H8" s="93">
        <f>F8/F11</f>
        <v>1.0000778888434987</v>
      </c>
      <c r="I8" s="69"/>
      <c r="J8" s="68">
        <f>-F8/J13</f>
        <v>0.18388840016023217</v>
      </c>
      <c r="M8" s="29"/>
      <c r="N8" s="58"/>
    </row>
    <row r="9" spans="1:14" ht="21.75" customHeight="1">
      <c r="A9" s="83" t="s">
        <v>65</v>
      </c>
      <c r="B9" s="83"/>
      <c r="D9" s="61" t="s">
        <v>64</v>
      </c>
      <c r="F9" s="59">
        <f>'سود سپرده بانکی'!C11</f>
        <v>717504</v>
      </c>
      <c r="G9" s="67"/>
      <c r="H9" s="95">
        <f>F9/F11</f>
        <v>-3.9070150699229825E-6</v>
      </c>
      <c r="I9" s="69"/>
      <c r="J9" s="95">
        <f>F9/J13</f>
        <v>7.1839879535871353E-7</v>
      </c>
      <c r="M9" s="29"/>
      <c r="N9" s="58"/>
    </row>
    <row r="10" spans="1:14" ht="21.75" customHeight="1">
      <c r="A10" s="83" t="s">
        <v>66</v>
      </c>
      <c r="B10" s="83"/>
      <c r="D10" s="61" t="s">
        <v>145</v>
      </c>
      <c r="F10" s="62">
        <f>'سایر درآمدها'!D9</f>
        <v>13586397</v>
      </c>
      <c r="H10" s="95">
        <f>M10/F11</f>
        <v>0</v>
      </c>
      <c r="J10" s="95">
        <f>F10/J13</f>
        <v>1.3603340522234357E-5</v>
      </c>
      <c r="M10" s="62"/>
      <c r="N10" s="58"/>
    </row>
    <row r="11" spans="1:14" ht="21.75" customHeight="1">
      <c r="A11" s="87" t="s">
        <v>35</v>
      </c>
      <c r="B11" s="87"/>
      <c r="D11" s="6"/>
      <c r="F11" s="60">
        <f>SUM(F8:F10)</f>
        <v>-183645055665</v>
      </c>
      <c r="G11" s="67"/>
      <c r="H11" s="94">
        <f>SUM(H8:H9)</f>
        <v>1.0000739818284288</v>
      </c>
      <c r="I11" s="69"/>
      <c r="J11" s="70">
        <f>SUM(J8:J10)</f>
        <v>0.18390272189954976</v>
      </c>
    </row>
    <row r="13" spans="1:14">
      <c r="J13" s="71">
        <v>998754458715</v>
      </c>
    </row>
  </sheetData>
  <mergeCells count="9">
    <mergeCell ref="A11:B11"/>
    <mergeCell ref="A8:B8"/>
    <mergeCell ref="A9:B9"/>
    <mergeCell ref="A1:J1"/>
    <mergeCell ref="A2:J2"/>
    <mergeCell ref="A3:J3"/>
    <mergeCell ref="B5:J5"/>
    <mergeCell ref="A7:B7"/>
    <mergeCell ref="A10:B10"/>
  </mergeCells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44"/>
  <sheetViews>
    <sheetView rightToLeft="1" view="pageBreakPreview" topLeftCell="A12" zoomScale="85" zoomScaleNormal="85" zoomScaleSheetLayoutView="85" workbookViewId="0">
      <selection activeCell="AC21" sqref="AC21"/>
    </sheetView>
  </sheetViews>
  <sheetFormatPr defaultRowHeight="12.75"/>
  <cols>
    <col min="1" max="1" width="6.5703125" bestFit="1" customWidth="1"/>
    <col min="2" max="2" width="18.140625" style="29" customWidth="1"/>
    <col min="3" max="3" width="1.28515625" customWidth="1"/>
    <col min="4" max="4" width="15.28515625" bestFit="1" customWidth="1"/>
    <col min="5" max="5" width="1.28515625" customWidth="1"/>
    <col min="6" max="6" width="17.5703125" bestFit="1" customWidth="1"/>
    <col min="7" max="7" width="1.28515625" customWidth="1"/>
    <col min="8" max="8" width="16.28515625" bestFit="1" customWidth="1"/>
    <col min="9" max="9" width="1.28515625" customWidth="1"/>
    <col min="10" max="10" width="17.28515625" bestFit="1" customWidth="1"/>
    <col min="11" max="11" width="1.28515625" customWidth="1"/>
    <col min="12" max="12" width="18" bestFit="1" customWidth="1"/>
    <col min="13" max="13" width="1.28515625" customWidth="1"/>
    <col min="14" max="14" width="15.5703125" bestFit="1" customWidth="1"/>
    <col min="15" max="16" width="1.28515625" customWidth="1"/>
    <col min="17" max="17" width="15.5703125" bestFit="1" customWidth="1"/>
    <col min="18" max="18" width="1.28515625" customWidth="1"/>
    <col min="19" max="19" width="16.28515625" bestFit="1" customWidth="1"/>
    <col min="20" max="20" width="1.28515625" customWidth="1"/>
    <col min="21" max="21" width="17" bestFit="1" customWidth="1"/>
    <col min="22" max="22" width="1.28515625" customWidth="1"/>
    <col min="23" max="23" width="18" bestFit="1" customWidth="1"/>
    <col min="24" max="24" width="0.28515625" customWidth="1"/>
  </cols>
  <sheetData>
    <row r="1" spans="1:23" ht="29.1" customHeight="1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</row>
    <row r="2" spans="1:23" ht="21.75" customHeight="1">
      <c r="A2" s="77" t="s">
        <v>55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</row>
    <row r="3" spans="1:23" ht="21.75" customHeight="1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</row>
    <row r="4" spans="1:23" ht="14.45" customHeight="1"/>
    <row r="5" spans="1:23" ht="14.45" customHeight="1">
      <c r="A5" s="15" t="s">
        <v>67</v>
      </c>
      <c r="B5" s="78" t="s">
        <v>68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</row>
    <row r="6" spans="1:23" ht="14.45" customHeight="1">
      <c r="A6" s="14"/>
      <c r="B6" s="27"/>
      <c r="C6" s="14"/>
      <c r="D6" s="79" t="s">
        <v>69</v>
      </c>
      <c r="E6" s="79"/>
      <c r="F6" s="79"/>
      <c r="G6" s="79"/>
      <c r="H6" s="79"/>
      <c r="I6" s="79"/>
      <c r="J6" s="79"/>
      <c r="K6" s="79"/>
      <c r="L6" s="79"/>
      <c r="M6" s="14"/>
      <c r="N6" s="79" t="s">
        <v>70</v>
      </c>
      <c r="O6" s="79"/>
      <c r="P6" s="79"/>
      <c r="Q6" s="79"/>
      <c r="R6" s="79"/>
      <c r="S6" s="79"/>
      <c r="T6" s="79"/>
      <c r="U6" s="79"/>
      <c r="V6" s="79"/>
      <c r="W6" s="79"/>
    </row>
    <row r="7" spans="1:23" ht="14.45" customHeight="1">
      <c r="A7" s="14"/>
      <c r="B7" s="27"/>
      <c r="C7" s="14"/>
      <c r="D7" s="16"/>
      <c r="E7" s="16"/>
      <c r="F7" s="16"/>
      <c r="G7" s="16"/>
      <c r="H7" s="16"/>
      <c r="I7" s="16"/>
      <c r="J7" s="80" t="s">
        <v>35</v>
      </c>
      <c r="K7" s="80"/>
      <c r="L7" s="80"/>
      <c r="M7" s="14"/>
      <c r="N7" s="16"/>
      <c r="O7" s="16"/>
      <c r="P7" s="16"/>
      <c r="Q7" s="16"/>
      <c r="R7" s="16"/>
      <c r="S7" s="16"/>
      <c r="T7" s="16"/>
      <c r="U7" s="80" t="s">
        <v>35</v>
      </c>
      <c r="V7" s="80"/>
      <c r="W7" s="80"/>
    </row>
    <row r="8" spans="1:23" ht="14.45" customHeight="1">
      <c r="A8" s="79" t="s">
        <v>71</v>
      </c>
      <c r="B8" s="79"/>
      <c r="C8" s="14"/>
      <c r="D8" s="9" t="s">
        <v>72</v>
      </c>
      <c r="E8" s="14"/>
      <c r="F8" s="9" t="s">
        <v>73</v>
      </c>
      <c r="G8" s="14"/>
      <c r="H8" s="9" t="s">
        <v>74</v>
      </c>
      <c r="I8" s="14"/>
      <c r="J8" s="40" t="s">
        <v>52</v>
      </c>
      <c r="K8" s="16"/>
      <c r="L8" s="10" t="s">
        <v>60</v>
      </c>
      <c r="M8" s="14"/>
      <c r="N8" s="9" t="s">
        <v>72</v>
      </c>
      <c r="O8" s="14"/>
      <c r="P8" s="79" t="s">
        <v>73</v>
      </c>
      <c r="Q8" s="79"/>
      <c r="R8" s="14"/>
      <c r="S8" s="9" t="s">
        <v>74</v>
      </c>
      <c r="T8" s="14"/>
      <c r="U8" s="40" t="s">
        <v>52</v>
      </c>
      <c r="V8" s="16"/>
      <c r="W8" s="10" t="s">
        <v>60</v>
      </c>
    </row>
    <row r="9" spans="1:23" ht="21.75" customHeight="1">
      <c r="A9" s="81" t="s">
        <v>30</v>
      </c>
      <c r="B9" s="81"/>
      <c r="C9" s="14"/>
      <c r="D9" s="17">
        <v>0</v>
      </c>
      <c r="E9" s="14"/>
      <c r="F9" s="17">
        <v>0</v>
      </c>
      <c r="G9" s="14"/>
      <c r="H9" s="17">
        <v>-17159261916</v>
      </c>
      <c r="I9" s="14"/>
      <c r="J9" s="39">
        <f>D9+F9+H9</f>
        <v>-17159261916</v>
      </c>
      <c r="K9" s="14"/>
      <c r="L9" s="57">
        <v>8.8040510768805424E-2</v>
      </c>
      <c r="M9" s="14"/>
      <c r="N9" s="17">
        <v>0</v>
      </c>
      <c r="O9" s="14"/>
      <c r="P9" s="82">
        <v>0</v>
      </c>
      <c r="Q9" s="82"/>
      <c r="R9" s="14"/>
      <c r="S9" s="17">
        <v>-17159261916</v>
      </c>
      <c r="T9" s="14"/>
      <c r="U9" s="39">
        <f>N9+P9+S9</f>
        <v>-17159261916</v>
      </c>
      <c r="V9" s="14"/>
      <c r="W9" s="57">
        <v>5.8207951038915864E-2</v>
      </c>
    </row>
    <row r="10" spans="1:23" ht="21.75" customHeight="1">
      <c r="A10" s="83" t="s">
        <v>21</v>
      </c>
      <c r="B10" s="83"/>
      <c r="C10" s="14"/>
      <c r="D10" s="18">
        <v>0</v>
      </c>
      <c r="E10" s="14"/>
      <c r="F10" s="18">
        <v>0</v>
      </c>
      <c r="G10" s="14"/>
      <c r="H10" s="18">
        <v>-4402911991</v>
      </c>
      <c r="I10" s="14"/>
      <c r="J10" s="39">
        <f>D10+F10+H10</f>
        <v>-4402911991</v>
      </c>
      <c r="K10" s="14"/>
      <c r="L10" s="72">
        <v>2.2590401758265117E-2</v>
      </c>
      <c r="M10" s="14"/>
      <c r="N10" s="18">
        <v>0</v>
      </c>
      <c r="O10" s="14"/>
      <c r="P10" s="84">
        <v>0</v>
      </c>
      <c r="Q10" s="84"/>
      <c r="R10" s="14"/>
      <c r="S10" s="18">
        <v>-4402911991</v>
      </c>
      <c r="T10" s="14"/>
      <c r="U10" s="39">
        <f>N10+P10+S10</f>
        <v>-4402911991</v>
      </c>
      <c r="V10" s="14"/>
      <c r="W10" s="72">
        <v>1.4935635743272465E-2</v>
      </c>
    </row>
    <row r="11" spans="1:23" ht="21.75" customHeight="1">
      <c r="A11" s="83" t="s">
        <v>25</v>
      </c>
      <c r="B11" s="83"/>
      <c r="C11" s="14"/>
      <c r="D11" s="18">
        <v>0</v>
      </c>
      <c r="E11" s="14"/>
      <c r="F11" s="18">
        <v>-28522153241</v>
      </c>
      <c r="G11" s="14"/>
      <c r="H11" s="18">
        <v>11144231592</v>
      </c>
      <c r="I11" s="14"/>
      <c r="J11" s="39">
        <f t="shared" ref="J11:J37" si="0">D11+F11+H11</f>
        <v>-17377921649</v>
      </c>
      <c r="K11" s="14"/>
      <c r="L11" s="72">
        <v>8.9162407192563617E-2</v>
      </c>
      <c r="M11" s="14"/>
      <c r="N11" s="18">
        <v>0</v>
      </c>
      <c r="O11" s="14"/>
      <c r="P11" s="84">
        <v>10877450222</v>
      </c>
      <c r="Q11" s="84"/>
      <c r="R11" s="14"/>
      <c r="S11" s="18">
        <v>12653121547</v>
      </c>
      <c r="T11" s="14"/>
      <c r="U11" s="39">
        <f t="shared" ref="U11:U37" si="1">N11+P11+S11</f>
        <v>23530571769</v>
      </c>
      <c r="V11" s="14"/>
      <c r="W11" s="72">
        <v>7.9820820741159898E-2</v>
      </c>
    </row>
    <row r="12" spans="1:23" ht="21.75" customHeight="1">
      <c r="A12" s="83" t="s">
        <v>75</v>
      </c>
      <c r="B12" s="83"/>
      <c r="C12" s="14"/>
      <c r="D12" s="18">
        <v>0</v>
      </c>
      <c r="E12" s="14"/>
      <c r="F12" s="18">
        <v>1333508899</v>
      </c>
      <c r="G12" s="14"/>
      <c r="H12" s="18">
        <v>4287756151</v>
      </c>
      <c r="I12" s="14"/>
      <c r="J12" s="39">
        <f t="shared" si="0"/>
        <v>5621265050</v>
      </c>
      <c r="K12" s="14"/>
      <c r="L12" s="72">
        <v>2.8841511283615898E-2</v>
      </c>
      <c r="M12" s="14"/>
      <c r="N12" s="18">
        <v>0</v>
      </c>
      <c r="O12" s="14"/>
      <c r="P12" s="84">
        <v>5739617250</v>
      </c>
      <c r="Q12" s="84"/>
      <c r="R12" s="14"/>
      <c r="S12" s="18">
        <v>8652444143</v>
      </c>
      <c r="T12" s="14"/>
      <c r="U12" s="39">
        <f t="shared" si="1"/>
        <v>14392061393</v>
      </c>
      <c r="V12" s="14"/>
      <c r="W12" s="72">
        <v>4.8821004598786341E-2</v>
      </c>
    </row>
    <row r="13" spans="1:23" ht="21.75" customHeight="1">
      <c r="A13" s="83" t="s">
        <v>76</v>
      </c>
      <c r="B13" s="83"/>
      <c r="C13" s="14"/>
      <c r="D13" s="18">
        <v>0</v>
      </c>
      <c r="E13" s="14"/>
      <c r="F13" s="18">
        <v>0</v>
      </c>
      <c r="G13" s="14"/>
      <c r="H13" s="18">
        <v>0</v>
      </c>
      <c r="I13" s="14"/>
      <c r="J13" s="39">
        <f t="shared" si="0"/>
        <v>0</v>
      </c>
      <c r="K13" s="14"/>
      <c r="L13" s="72">
        <v>0</v>
      </c>
      <c r="M13" s="14"/>
      <c r="N13" s="18">
        <v>0</v>
      </c>
      <c r="O13" s="14"/>
      <c r="P13" s="84">
        <v>0</v>
      </c>
      <c r="Q13" s="84"/>
      <c r="R13" s="14"/>
      <c r="S13" s="18">
        <v>3323882</v>
      </c>
      <c r="T13" s="14"/>
      <c r="U13" s="39">
        <f t="shared" si="1"/>
        <v>3323882</v>
      </c>
      <c r="V13" s="14"/>
      <c r="W13" s="72">
        <v>1.1275331168803272E-5</v>
      </c>
    </row>
    <row r="14" spans="1:23" ht="21.75" customHeight="1">
      <c r="A14" s="83" t="s">
        <v>77</v>
      </c>
      <c r="B14" s="83"/>
      <c r="C14" s="14"/>
      <c r="D14" s="18">
        <v>0</v>
      </c>
      <c r="E14" s="14"/>
      <c r="F14" s="18">
        <v>0</v>
      </c>
      <c r="G14" s="14"/>
      <c r="H14" s="18">
        <v>0</v>
      </c>
      <c r="I14" s="14"/>
      <c r="J14" s="39">
        <f t="shared" si="0"/>
        <v>0</v>
      </c>
      <c r="K14" s="14"/>
      <c r="L14" s="72">
        <v>0</v>
      </c>
      <c r="M14" s="14"/>
      <c r="N14" s="18">
        <v>622032867</v>
      </c>
      <c r="O14" s="14"/>
      <c r="P14" s="84">
        <v>0</v>
      </c>
      <c r="Q14" s="84"/>
      <c r="R14" s="14"/>
      <c r="S14" s="18">
        <v>4453756027</v>
      </c>
      <c r="T14" s="14"/>
      <c r="U14" s="39">
        <f t="shared" si="1"/>
        <v>5075788894</v>
      </c>
      <c r="V14" s="14"/>
      <c r="W14" s="72">
        <v>1.7218180646239454E-2</v>
      </c>
    </row>
    <row r="15" spans="1:23" ht="21.75" customHeight="1">
      <c r="A15" s="83" t="s">
        <v>78</v>
      </c>
      <c r="B15" s="83"/>
      <c r="C15" s="14"/>
      <c r="D15" s="18">
        <v>0</v>
      </c>
      <c r="E15" s="14"/>
      <c r="F15" s="18">
        <v>0</v>
      </c>
      <c r="G15" s="14"/>
      <c r="H15" s="18">
        <v>0</v>
      </c>
      <c r="I15" s="14"/>
      <c r="J15" s="39">
        <f t="shared" si="0"/>
        <v>0</v>
      </c>
      <c r="K15" s="14"/>
      <c r="L15" s="72">
        <v>0</v>
      </c>
      <c r="M15" s="14"/>
      <c r="N15" s="18">
        <v>0</v>
      </c>
      <c r="O15" s="14"/>
      <c r="P15" s="84">
        <v>0</v>
      </c>
      <c r="Q15" s="84"/>
      <c r="R15" s="14"/>
      <c r="S15" s="18">
        <v>3442727613</v>
      </c>
      <c r="T15" s="14"/>
      <c r="U15" s="39">
        <f t="shared" si="1"/>
        <v>3442727613</v>
      </c>
      <c r="V15" s="14"/>
      <c r="W15" s="72">
        <v>1.1678481354199273E-2</v>
      </c>
    </row>
    <row r="16" spans="1:23" ht="21.75" customHeight="1">
      <c r="A16" s="83" t="s">
        <v>79</v>
      </c>
      <c r="B16" s="83"/>
      <c r="C16" s="14"/>
      <c r="D16" s="18">
        <v>0</v>
      </c>
      <c r="E16" s="14"/>
      <c r="F16" s="18">
        <v>0</v>
      </c>
      <c r="G16" s="14"/>
      <c r="H16" s="18">
        <v>0</v>
      </c>
      <c r="I16" s="14"/>
      <c r="J16" s="39">
        <f t="shared" si="0"/>
        <v>0</v>
      </c>
      <c r="K16" s="14"/>
      <c r="L16" s="72">
        <v>0</v>
      </c>
      <c r="M16" s="14"/>
      <c r="N16" s="18">
        <v>0</v>
      </c>
      <c r="O16" s="14"/>
      <c r="P16" s="84">
        <v>0</v>
      </c>
      <c r="Q16" s="84"/>
      <c r="R16" s="14"/>
      <c r="S16" s="18">
        <v>670142830</v>
      </c>
      <c r="T16" s="14"/>
      <c r="U16" s="39">
        <f t="shared" si="1"/>
        <v>670142830</v>
      </c>
      <c r="V16" s="14"/>
      <c r="W16" s="72">
        <v>2.2732703322948986E-3</v>
      </c>
    </row>
    <row r="17" spans="1:23" ht="21.75" customHeight="1">
      <c r="A17" s="83" t="s">
        <v>80</v>
      </c>
      <c r="B17" s="83"/>
      <c r="C17" s="14"/>
      <c r="D17" s="18">
        <v>0</v>
      </c>
      <c r="E17" s="14"/>
      <c r="F17" s="18">
        <v>0</v>
      </c>
      <c r="G17" s="14"/>
      <c r="H17" s="18">
        <v>0</v>
      </c>
      <c r="I17" s="14"/>
      <c r="J17" s="39">
        <f t="shared" si="0"/>
        <v>0</v>
      </c>
      <c r="K17" s="14"/>
      <c r="L17" s="72">
        <v>0</v>
      </c>
      <c r="M17" s="14"/>
      <c r="N17" s="18">
        <v>503830800</v>
      </c>
      <c r="O17" s="14"/>
      <c r="P17" s="84">
        <v>0</v>
      </c>
      <c r="Q17" s="84"/>
      <c r="R17" s="14"/>
      <c r="S17" s="18">
        <v>2839805868</v>
      </c>
      <c r="T17" s="14"/>
      <c r="U17" s="39">
        <f t="shared" si="1"/>
        <v>3343636668</v>
      </c>
      <c r="V17" s="14"/>
      <c r="W17" s="72">
        <v>1.1342343302155106E-2</v>
      </c>
    </row>
    <row r="18" spans="1:23" ht="21.75" customHeight="1">
      <c r="A18" s="83" t="s">
        <v>81</v>
      </c>
      <c r="B18" s="83"/>
      <c r="C18" s="14"/>
      <c r="D18" s="18">
        <v>0</v>
      </c>
      <c r="E18" s="14"/>
      <c r="F18" s="18">
        <v>0</v>
      </c>
      <c r="G18" s="14"/>
      <c r="H18" s="18">
        <v>0</v>
      </c>
      <c r="I18" s="14"/>
      <c r="J18" s="39">
        <f t="shared" si="0"/>
        <v>0</v>
      </c>
      <c r="K18" s="14"/>
      <c r="L18" s="72">
        <v>0</v>
      </c>
      <c r="M18" s="14"/>
      <c r="N18" s="18">
        <v>0</v>
      </c>
      <c r="O18" s="14"/>
      <c r="P18" s="84">
        <v>0</v>
      </c>
      <c r="Q18" s="84"/>
      <c r="R18" s="14"/>
      <c r="S18" s="18">
        <v>3818846014</v>
      </c>
      <c r="T18" s="14"/>
      <c r="U18" s="39">
        <f t="shared" si="1"/>
        <v>3818846014</v>
      </c>
      <c r="V18" s="14"/>
      <c r="W18" s="72">
        <v>1.2954356830511533E-2</v>
      </c>
    </row>
    <row r="19" spans="1:23" ht="21.75" customHeight="1">
      <c r="A19" s="83" t="s">
        <v>82</v>
      </c>
      <c r="B19" s="83"/>
      <c r="C19" s="14"/>
      <c r="D19" s="18">
        <v>0</v>
      </c>
      <c r="E19" s="14"/>
      <c r="F19" s="18">
        <v>0</v>
      </c>
      <c r="G19" s="14"/>
      <c r="H19" s="18">
        <v>0</v>
      </c>
      <c r="I19" s="14"/>
      <c r="J19" s="39">
        <f t="shared" si="0"/>
        <v>0</v>
      </c>
      <c r="K19" s="14"/>
      <c r="L19" s="72">
        <v>0</v>
      </c>
      <c r="M19" s="14"/>
      <c r="N19" s="18">
        <v>0</v>
      </c>
      <c r="O19" s="14"/>
      <c r="P19" s="84">
        <v>0</v>
      </c>
      <c r="Q19" s="84"/>
      <c r="R19" s="14"/>
      <c r="S19" s="18">
        <v>1753995050</v>
      </c>
      <c r="T19" s="14"/>
      <c r="U19" s="39">
        <f t="shared" si="1"/>
        <v>1753995050</v>
      </c>
      <c r="V19" s="14"/>
      <c r="W19" s="72">
        <v>5.9499329570639548E-3</v>
      </c>
    </row>
    <row r="20" spans="1:23" ht="21.75" customHeight="1">
      <c r="A20" s="83" t="s">
        <v>29</v>
      </c>
      <c r="B20" s="83"/>
      <c r="C20" s="14"/>
      <c r="D20" s="18">
        <v>25008040</v>
      </c>
      <c r="E20" s="14"/>
      <c r="F20" s="18">
        <v>-578559937</v>
      </c>
      <c r="G20" s="14"/>
      <c r="H20" s="18">
        <v>0</v>
      </c>
      <c r="I20" s="14"/>
      <c r="J20" s="39">
        <f t="shared" si="0"/>
        <v>-553551897</v>
      </c>
      <c r="K20" s="14"/>
      <c r="L20" s="72">
        <v>2.8401566447026879E-3</v>
      </c>
      <c r="M20" s="14"/>
      <c r="N20" s="18">
        <v>25008040</v>
      </c>
      <c r="O20" s="14"/>
      <c r="P20" s="84">
        <v>1872195101</v>
      </c>
      <c r="Q20" s="84"/>
      <c r="R20" s="14"/>
      <c r="S20" s="18">
        <v>8916637594</v>
      </c>
      <c r="T20" s="14"/>
      <c r="U20" s="39">
        <f t="shared" si="1"/>
        <v>10813840735</v>
      </c>
      <c r="V20" s="14"/>
      <c r="W20" s="72">
        <v>3.6682901346624212E-2</v>
      </c>
    </row>
    <row r="21" spans="1:23" ht="21.75" customHeight="1">
      <c r="A21" s="83" t="s">
        <v>83</v>
      </c>
      <c r="B21" s="83"/>
      <c r="C21" s="14"/>
      <c r="D21" s="18">
        <v>0</v>
      </c>
      <c r="E21" s="14"/>
      <c r="F21" s="18">
        <v>0</v>
      </c>
      <c r="G21" s="14"/>
      <c r="H21" s="18">
        <v>0</v>
      </c>
      <c r="I21" s="14"/>
      <c r="J21" s="39">
        <f t="shared" si="0"/>
        <v>0</v>
      </c>
      <c r="K21" s="14"/>
      <c r="L21" s="72">
        <v>0</v>
      </c>
      <c r="M21" s="14"/>
      <c r="N21" s="18">
        <v>0</v>
      </c>
      <c r="O21" s="14"/>
      <c r="P21" s="84">
        <v>0</v>
      </c>
      <c r="Q21" s="84"/>
      <c r="R21" s="14"/>
      <c r="S21" s="18">
        <v>1245167137</v>
      </c>
      <c r="T21" s="14"/>
      <c r="U21" s="39">
        <f t="shared" si="1"/>
        <v>1245167137</v>
      </c>
      <c r="V21" s="14"/>
      <c r="W21" s="72">
        <v>4.2238779325456301E-3</v>
      </c>
    </row>
    <row r="22" spans="1:23" ht="21.75" customHeight="1">
      <c r="A22" s="83" t="s">
        <v>84</v>
      </c>
      <c r="B22" s="83"/>
      <c r="C22" s="14"/>
      <c r="D22" s="18">
        <v>0</v>
      </c>
      <c r="E22" s="14"/>
      <c r="F22" s="18">
        <v>0</v>
      </c>
      <c r="G22" s="14"/>
      <c r="H22" s="18">
        <v>0</v>
      </c>
      <c r="I22" s="14"/>
      <c r="J22" s="39">
        <f t="shared" si="0"/>
        <v>0</v>
      </c>
      <c r="K22" s="14"/>
      <c r="L22" s="72">
        <v>0</v>
      </c>
      <c r="M22" s="14"/>
      <c r="N22" s="18">
        <v>0</v>
      </c>
      <c r="O22" s="14"/>
      <c r="P22" s="84">
        <v>0</v>
      </c>
      <c r="Q22" s="84"/>
      <c r="R22" s="14"/>
      <c r="S22" s="18">
        <v>3678311037</v>
      </c>
      <c r="T22" s="14"/>
      <c r="U22" s="39">
        <f t="shared" si="1"/>
        <v>3678311037</v>
      </c>
      <c r="V22" s="14"/>
      <c r="W22" s="72">
        <v>1.2477631601855657E-2</v>
      </c>
    </row>
    <row r="23" spans="1:23" ht="21.75" customHeight="1">
      <c r="A23" s="83" t="s">
        <v>23</v>
      </c>
      <c r="B23" s="83"/>
      <c r="C23" s="14"/>
      <c r="D23" s="18">
        <v>138197015</v>
      </c>
      <c r="E23" s="14"/>
      <c r="F23" s="18">
        <v>-1805118237</v>
      </c>
      <c r="G23" s="14"/>
      <c r="H23" s="18">
        <v>0</v>
      </c>
      <c r="I23" s="14"/>
      <c r="J23" s="39">
        <f t="shared" si="0"/>
        <v>-1666921222</v>
      </c>
      <c r="K23" s="14"/>
      <c r="L23" s="72">
        <v>8.5526170364821717E-3</v>
      </c>
      <c r="M23" s="14"/>
      <c r="N23" s="18">
        <v>138197015</v>
      </c>
      <c r="O23" s="14"/>
      <c r="P23" s="84">
        <v>-785365881</v>
      </c>
      <c r="Q23" s="84"/>
      <c r="R23" s="14"/>
      <c r="S23" s="18">
        <v>3106207499</v>
      </c>
      <c r="T23" s="14"/>
      <c r="U23" s="39">
        <f t="shared" si="1"/>
        <v>2459038633</v>
      </c>
      <c r="V23" s="14"/>
      <c r="W23" s="72">
        <v>8.3415942394935473E-3</v>
      </c>
    </row>
    <row r="24" spans="1:23" ht="21.75" customHeight="1">
      <c r="A24" s="83" t="s">
        <v>20</v>
      </c>
      <c r="B24" s="83"/>
      <c r="C24" s="14"/>
      <c r="D24" s="18">
        <v>0</v>
      </c>
      <c r="E24" s="14"/>
      <c r="F24" s="18">
        <v>-58800418109</v>
      </c>
      <c r="G24" s="14"/>
      <c r="H24" s="18">
        <v>0</v>
      </c>
      <c r="I24" s="14"/>
      <c r="J24" s="39">
        <f t="shared" si="0"/>
        <v>-58800418109</v>
      </c>
      <c r="K24" s="14"/>
      <c r="L24" s="72">
        <v>0.30169239615770405</v>
      </c>
      <c r="M24" s="14"/>
      <c r="N24" s="18">
        <v>0</v>
      </c>
      <c r="O24" s="14"/>
      <c r="P24" s="84">
        <v>76784531343</v>
      </c>
      <c r="Q24" s="84"/>
      <c r="R24" s="14"/>
      <c r="S24" s="18">
        <v>2973004854</v>
      </c>
      <c r="T24" s="14"/>
      <c r="U24" s="39">
        <f t="shared" si="1"/>
        <v>79757536197</v>
      </c>
      <c r="V24" s="14"/>
      <c r="W24" s="72">
        <v>0.27055492157332578</v>
      </c>
    </row>
    <row r="25" spans="1:23" ht="21.75" customHeight="1">
      <c r="A25" s="83" t="s">
        <v>85</v>
      </c>
      <c r="B25" s="83"/>
      <c r="C25" s="14"/>
      <c r="D25" s="18">
        <v>0</v>
      </c>
      <c r="E25" s="14"/>
      <c r="F25" s="18">
        <v>0</v>
      </c>
      <c r="G25" s="14"/>
      <c r="H25" s="18">
        <v>0</v>
      </c>
      <c r="I25" s="14"/>
      <c r="J25" s="39">
        <f t="shared" si="0"/>
        <v>0</v>
      </c>
      <c r="K25" s="14"/>
      <c r="L25" s="72">
        <v>0</v>
      </c>
      <c r="M25" s="14"/>
      <c r="N25" s="18">
        <v>0</v>
      </c>
      <c r="O25" s="14"/>
      <c r="P25" s="84">
        <v>0</v>
      </c>
      <c r="Q25" s="84"/>
      <c r="R25" s="14"/>
      <c r="S25" s="18">
        <v>7168141230</v>
      </c>
      <c r="T25" s="14"/>
      <c r="U25" s="39">
        <f t="shared" si="1"/>
        <v>7168141230</v>
      </c>
      <c r="V25" s="14"/>
      <c r="W25" s="72">
        <v>2.4315895159034775E-2</v>
      </c>
    </row>
    <row r="26" spans="1:23" ht="21.75" customHeight="1">
      <c r="A26" s="83" t="s">
        <v>27</v>
      </c>
      <c r="B26" s="83"/>
      <c r="C26" s="14"/>
      <c r="D26" s="18">
        <v>0</v>
      </c>
      <c r="E26" s="14"/>
      <c r="F26" s="18">
        <v>-439370100</v>
      </c>
      <c r="G26" s="14"/>
      <c r="H26" s="18">
        <v>0</v>
      </c>
      <c r="I26" s="14"/>
      <c r="J26" s="39">
        <f t="shared" si="0"/>
        <v>-439370100</v>
      </c>
      <c r="K26" s="14"/>
      <c r="L26" s="72">
        <v>2.2543142129249796E-3</v>
      </c>
      <c r="M26" s="14"/>
      <c r="N26" s="18">
        <v>0</v>
      </c>
      <c r="O26" s="14"/>
      <c r="P26" s="84">
        <v>-20329456</v>
      </c>
      <c r="Q26" s="84"/>
      <c r="R26" s="14"/>
      <c r="S26" s="18">
        <v>648046925</v>
      </c>
      <c r="T26" s="14"/>
      <c r="U26" s="39">
        <f t="shared" si="1"/>
        <v>627717469</v>
      </c>
      <c r="V26" s="14"/>
      <c r="W26" s="72">
        <v>2.1293542741342808E-3</v>
      </c>
    </row>
    <row r="27" spans="1:23" ht="21.75" customHeight="1">
      <c r="A27" s="83" t="s">
        <v>86</v>
      </c>
      <c r="B27" s="83"/>
      <c r="C27" s="14"/>
      <c r="D27" s="18">
        <v>0</v>
      </c>
      <c r="E27" s="14"/>
      <c r="F27" s="18">
        <v>0</v>
      </c>
      <c r="G27" s="14"/>
      <c r="H27" s="18">
        <v>0</v>
      </c>
      <c r="I27" s="14"/>
      <c r="J27" s="39">
        <f t="shared" si="0"/>
        <v>0</v>
      </c>
      <c r="K27" s="14"/>
      <c r="L27" s="72">
        <v>0</v>
      </c>
      <c r="M27" s="14"/>
      <c r="N27" s="18">
        <v>0</v>
      </c>
      <c r="O27" s="14"/>
      <c r="P27" s="84">
        <v>0</v>
      </c>
      <c r="Q27" s="84"/>
      <c r="R27" s="14"/>
      <c r="S27" s="18">
        <v>987878567</v>
      </c>
      <c r="T27" s="14"/>
      <c r="U27" s="39">
        <f t="shared" si="1"/>
        <v>987878567</v>
      </c>
      <c r="V27" s="14"/>
      <c r="W27" s="72">
        <v>3.351099105650505E-3</v>
      </c>
    </row>
    <row r="28" spans="1:23" ht="21.75" customHeight="1">
      <c r="A28" s="83" t="s">
        <v>87</v>
      </c>
      <c r="B28" s="83"/>
      <c r="C28" s="14"/>
      <c r="D28" s="18">
        <v>0</v>
      </c>
      <c r="E28" s="14"/>
      <c r="F28" s="18">
        <v>0</v>
      </c>
      <c r="G28" s="14"/>
      <c r="H28" s="18">
        <v>0</v>
      </c>
      <c r="I28" s="14"/>
      <c r="J28" s="39">
        <f t="shared" si="0"/>
        <v>0</v>
      </c>
      <c r="K28" s="14"/>
      <c r="L28" s="72">
        <v>0</v>
      </c>
      <c r="M28" s="14"/>
      <c r="N28" s="18">
        <v>292500000</v>
      </c>
      <c r="O28" s="14"/>
      <c r="P28" s="84">
        <v>0</v>
      </c>
      <c r="Q28" s="84"/>
      <c r="R28" s="14"/>
      <c r="S28" s="18">
        <v>511676747</v>
      </c>
      <c r="T28" s="14"/>
      <c r="U28" s="39">
        <f t="shared" si="1"/>
        <v>804176747</v>
      </c>
      <c r="V28" s="14"/>
      <c r="W28" s="72">
        <v>2.7279425505104945E-3</v>
      </c>
    </row>
    <row r="29" spans="1:23" ht="21.75" customHeight="1">
      <c r="A29" s="83" t="s">
        <v>88</v>
      </c>
      <c r="B29" s="83"/>
      <c r="C29" s="14"/>
      <c r="D29" s="18">
        <v>0</v>
      </c>
      <c r="E29" s="14"/>
      <c r="F29" s="18">
        <v>0</v>
      </c>
      <c r="G29" s="14"/>
      <c r="H29" s="18">
        <v>0</v>
      </c>
      <c r="I29" s="14"/>
      <c r="J29" s="39">
        <f t="shared" si="0"/>
        <v>0</v>
      </c>
      <c r="K29" s="14"/>
      <c r="L29" s="72">
        <v>0</v>
      </c>
      <c r="M29" s="14"/>
      <c r="N29" s="18">
        <v>0</v>
      </c>
      <c r="O29" s="14"/>
      <c r="P29" s="84">
        <v>0</v>
      </c>
      <c r="Q29" s="84"/>
      <c r="R29" s="14"/>
      <c r="S29" s="18">
        <v>1307920028</v>
      </c>
      <c r="T29" s="14"/>
      <c r="U29" s="39">
        <f t="shared" si="1"/>
        <v>1307920028</v>
      </c>
      <c r="V29" s="14"/>
      <c r="W29" s="72">
        <v>4.4367493966423746E-3</v>
      </c>
    </row>
    <row r="30" spans="1:23" ht="21.75" customHeight="1">
      <c r="A30" s="83" t="s">
        <v>32</v>
      </c>
      <c r="B30" s="83"/>
      <c r="C30" s="14"/>
      <c r="D30" s="18">
        <v>221500447</v>
      </c>
      <c r="E30" s="14"/>
      <c r="F30" s="18">
        <v>-35792898581</v>
      </c>
      <c r="G30" s="14"/>
      <c r="H30" s="18">
        <v>0</v>
      </c>
      <c r="I30" s="14"/>
      <c r="J30" s="39">
        <f t="shared" si="0"/>
        <v>-35571398134</v>
      </c>
      <c r="K30" s="14"/>
      <c r="L30" s="72">
        <v>0.18250925219328601</v>
      </c>
      <c r="M30" s="14"/>
      <c r="N30" s="18">
        <v>221500447</v>
      </c>
      <c r="O30" s="14"/>
      <c r="P30" s="84">
        <v>-32484316421</v>
      </c>
      <c r="Q30" s="84"/>
      <c r="R30" s="14"/>
      <c r="S30" s="18">
        <v>4249976729</v>
      </c>
      <c r="T30" s="14"/>
      <c r="U30" s="39">
        <f t="shared" si="1"/>
        <v>-28012839245</v>
      </c>
      <c r="V30" s="14"/>
      <c r="W30" s="72">
        <v>9.5025647560841212E-2</v>
      </c>
    </row>
    <row r="31" spans="1:23" ht="21.75" customHeight="1">
      <c r="A31" s="83" t="s">
        <v>89</v>
      </c>
      <c r="B31" s="83"/>
      <c r="C31" s="14"/>
      <c r="D31" s="18">
        <v>0</v>
      </c>
      <c r="E31" s="14"/>
      <c r="F31" s="18">
        <v>0</v>
      </c>
      <c r="G31" s="14"/>
      <c r="H31" s="18">
        <v>0</v>
      </c>
      <c r="I31" s="14"/>
      <c r="J31" s="39">
        <f t="shared" si="0"/>
        <v>0</v>
      </c>
      <c r="K31" s="14"/>
      <c r="L31" s="72">
        <v>0</v>
      </c>
      <c r="M31" s="14"/>
      <c r="N31" s="18">
        <v>0</v>
      </c>
      <c r="O31" s="14"/>
      <c r="P31" s="84">
        <v>0</v>
      </c>
      <c r="Q31" s="84"/>
      <c r="R31" s="14"/>
      <c r="S31" s="18">
        <v>4247073819</v>
      </c>
      <c r="T31" s="14"/>
      <c r="U31" s="39">
        <f t="shared" si="1"/>
        <v>4247073819</v>
      </c>
      <c r="V31" s="14"/>
      <c r="W31" s="72">
        <v>1.4406998746519595E-2</v>
      </c>
    </row>
    <row r="32" spans="1:23" ht="21.75" customHeight="1">
      <c r="A32" s="83" t="s">
        <v>24</v>
      </c>
      <c r="B32" s="83"/>
      <c r="C32" s="14"/>
      <c r="D32" s="18">
        <v>3504677011</v>
      </c>
      <c r="E32" s="14"/>
      <c r="F32" s="18">
        <v>-14250105164</v>
      </c>
      <c r="G32" s="14"/>
      <c r="H32" s="18">
        <v>0</v>
      </c>
      <c r="I32" s="14"/>
      <c r="J32" s="39">
        <f t="shared" si="0"/>
        <v>-10745428153</v>
      </c>
      <c r="K32" s="14"/>
      <c r="L32" s="72">
        <v>5.5132498568455417E-2</v>
      </c>
      <c r="M32" s="14"/>
      <c r="N32" s="18">
        <v>3504677011</v>
      </c>
      <c r="O32" s="14"/>
      <c r="P32" s="84">
        <v>-6816843351</v>
      </c>
      <c r="Q32" s="84"/>
      <c r="R32" s="14"/>
      <c r="S32" s="18">
        <v>0</v>
      </c>
      <c r="T32" s="14"/>
      <c r="U32" s="39">
        <f t="shared" si="1"/>
        <v>-3312166340</v>
      </c>
      <c r="V32" s="14"/>
      <c r="W32" s="72">
        <v>1.123558910023372E-2</v>
      </c>
    </row>
    <row r="33" spans="1:23" ht="21.75" customHeight="1">
      <c r="A33" s="83" t="s">
        <v>28</v>
      </c>
      <c r="B33" s="83"/>
      <c r="C33" s="14"/>
      <c r="D33" s="18">
        <v>0</v>
      </c>
      <c r="E33" s="14"/>
      <c r="F33" s="18">
        <v>-3647512397</v>
      </c>
      <c r="G33" s="14"/>
      <c r="H33" s="18">
        <v>0</v>
      </c>
      <c r="I33" s="14"/>
      <c r="J33" s="39">
        <f t="shared" si="0"/>
        <v>-3647512397</v>
      </c>
      <c r="K33" s="14"/>
      <c r="L33" s="72">
        <v>1.8714607658502844E-2</v>
      </c>
      <c r="M33" s="14"/>
      <c r="N33" s="18">
        <v>440000000</v>
      </c>
      <c r="O33" s="14"/>
      <c r="P33" s="84">
        <v>19464913378</v>
      </c>
      <c r="Q33" s="84"/>
      <c r="R33" s="14"/>
      <c r="S33" s="18">
        <v>0</v>
      </c>
      <c r="T33" s="14"/>
      <c r="U33" s="39">
        <f t="shared" si="1"/>
        <v>19904913378</v>
      </c>
      <c r="V33" s="14"/>
      <c r="W33" s="72">
        <v>6.7521798374097705E-2</v>
      </c>
    </row>
    <row r="34" spans="1:23" ht="21.75" customHeight="1">
      <c r="A34" s="83" t="s">
        <v>31</v>
      </c>
      <c r="B34" s="83"/>
      <c r="C34" s="14"/>
      <c r="D34" s="18">
        <v>5323899002</v>
      </c>
      <c r="E34" s="14"/>
      <c r="F34" s="18">
        <v>-17796789857</v>
      </c>
      <c r="G34" s="14"/>
      <c r="H34" s="18">
        <v>0</v>
      </c>
      <c r="I34" s="14"/>
      <c r="J34" s="39">
        <f t="shared" si="0"/>
        <v>-12472890855</v>
      </c>
      <c r="K34" s="14"/>
      <c r="L34" s="72">
        <v>6.3995741018081337E-2</v>
      </c>
      <c r="M34" s="14"/>
      <c r="N34" s="18">
        <v>5323899002</v>
      </c>
      <c r="O34" s="14"/>
      <c r="P34" s="84">
        <v>20083754841</v>
      </c>
      <c r="Q34" s="84"/>
      <c r="R34" s="14"/>
      <c r="S34" s="18">
        <v>0</v>
      </c>
      <c r="T34" s="14"/>
      <c r="U34" s="39">
        <f t="shared" si="1"/>
        <v>25407653843</v>
      </c>
      <c r="V34" s="14"/>
      <c r="W34" s="72">
        <v>8.6188291672851844E-2</v>
      </c>
    </row>
    <row r="35" spans="1:23" ht="21.75" customHeight="1">
      <c r="A35" s="83" t="s">
        <v>22</v>
      </c>
      <c r="B35" s="83"/>
      <c r="C35" s="14"/>
      <c r="D35" s="18">
        <v>5266959643</v>
      </c>
      <c r="E35" s="14"/>
      <c r="F35" s="18">
        <v>-13834830270</v>
      </c>
      <c r="G35" s="14"/>
      <c r="H35" s="18">
        <v>0</v>
      </c>
      <c r="I35" s="14"/>
      <c r="J35" s="39">
        <f t="shared" si="0"/>
        <v>-8567870627</v>
      </c>
      <c r="K35" s="14"/>
      <c r="L35" s="72">
        <v>4.3959915635926425E-2</v>
      </c>
      <c r="M35" s="14"/>
      <c r="N35" s="18">
        <v>5266959643</v>
      </c>
      <c r="O35" s="14"/>
      <c r="P35" s="84">
        <v>-16077739769</v>
      </c>
      <c r="Q35" s="84"/>
      <c r="R35" s="14"/>
      <c r="S35" s="18">
        <v>0</v>
      </c>
      <c r="T35" s="14"/>
      <c r="U35" s="39">
        <f t="shared" si="1"/>
        <v>-10810780126</v>
      </c>
      <c r="V35" s="14"/>
      <c r="W35" s="72">
        <v>3.6672519094771344E-2</v>
      </c>
    </row>
    <row r="36" spans="1:23" ht="21.75" customHeight="1">
      <c r="A36" s="83" t="s">
        <v>19</v>
      </c>
      <c r="B36" s="83"/>
      <c r="C36" s="14"/>
      <c r="D36" s="18">
        <v>386702703</v>
      </c>
      <c r="E36" s="14"/>
      <c r="F36" s="18">
        <v>-17924709600</v>
      </c>
      <c r="G36" s="14"/>
      <c r="H36" s="18">
        <v>0</v>
      </c>
      <c r="I36" s="14"/>
      <c r="J36" s="39">
        <f t="shared" si="0"/>
        <v>-17538006897</v>
      </c>
      <c r="K36" s="14"/>
      <c r="L36" s="72">
        <v>8.9983770434727856E-2</v>
      </c>
      <c r="M36" s="14"/>
      <c r="N36" s="18">
        <v>386702703</v>
      </c>
      <c r="O36" s="14"/>
      <c r="P36" s="84">
        <v>-16867181886</v>
      </c>
      <c r="Q36" s="84"/>
      <c r="R36" s="14"/>
      <c r="S36" s="18">
        <v>0</v>
      </c>
      <c r="T36" s="14"/>
      <c r="U36" s="39">
        <f t="shared" si="1"/>
        <v>-16480479183</v>
      </c>
      <c r="V36" s="14"/>
      <c r="W36" s="72">
        <v>5.5905372275217163E-2</v>
      </c>
    </row>
    <row r="37" spans="1:23" ht="21.75" customHeight="1">
      <c r="A37" s="85" t="s">
        <v>26</v>
      </c>
      <c r="B37" s="85"/>
      <c r="C37" s="14"/>
      <c r="D37" s="20">
        <v>0</v>
      </c>
      <c r="E37" s="14"/>
      <c r="F37" s="20">
        <v>-337160669</v>
      </c>
      <c r="G37" s="14"/>
      <c r="H37" s="20">
        <v>0</v>
      </c>
      <c r="I37" s="14"/>
      <c r="J37" s="39">
        <f t="shared" si="0"/>
        <v>-337160669</v>
      </c>
      <c r="K37" s="14"/>
      <c r="L37" s="73">
        <v>1.729899435956144E-3</v>
      </c>
      <c r="M37" s="14"/>
      <c r="N37" s="20">
        <v>0</v>
      </c>
      <c r="O37" s="14"/>
      <c r="P37" s="84">
        <v>173503938</v>
      </c>
      <c r="Q37" s="86"/>
      <c r="R37" s="14"/>
      <c r="S37" s="20">
        <v>0</v>
      </c>
      <c r="T37" s="14"/>
      <c r="U37" s="39">
        <f t="shared" si="1"/>
        <v>173503938</v>
      </c>
      <c r="V37" s="14"/>
      <c r="W37" s="73">
        <v>5.8856311988256813E-4</v>
      </c>
    </row>
    <row r="38" spans="1:23" ht="21.75" customHeight="1">
      <c r="A38" s="87" t="s">
        <v>35</v>
      </c>
      <c r="B38" s="87"/>
      <c r="C38" s="14"/>
      <c r="D38" s="42">
        <f>SUM(D9:D37)</f>
        <v>14866943861</v>
      </c>
      <c r="E38" s="14"/>
      <c r="F38" s="22">
        <f>SUM(F9:F37)</f>
        <v>-192396117263</v>
      </c>
      <c r="G38" s="14"/>
      <c r="H38" s="22">
        <f>SUM(H9:H37)</f>
        <v>-6130186164</v>
      </c>
      <c r="I38" s="14"/>
      <c r="J38" s="41">
        <f>SUM(J9:J37)</f>
        <v>-183659359566</v>
      </c>
      <c r="K38" s="14"/>
      <c r="L38" s="75">
        <f>SUM(L9:L37)</f>
        <v>1</v>
      </c>
      <c r="M38" s="14"/>
      <c r="N38" s="42">
        <f>SUM(N9:N37)</f>
        <v>16725307528</v>
      </c>
      <c r="O38" s="14"/>
      <c r="P38" s="14"/>
      <c r="Q38" s="22">
        <f>SUM(N38:P38)</f>
        <v>16725307528</v>
      </c>
      <c r="R38" s="14"/>
      <c r="S38" s="22">
        <f>SUM(S9:S37)</f>
        <v>55766031233</v>
      </c>
      <c r="T38" s="14"/>
      <c r="U38" s="41">
        <f>SUM(U9:U37)</f>
        <v>134435528070</v>
      </c>
      <c r="V38" s="14"/>
      <c r="W38" s="74">
        <v>0.99999999999999989</v>
      </c>
    </row>
    <row r="44" spans="1:23">
      <c r="S44" s="38"/>
      <c r="U44" s="43">
        <v>1891403848</v>
      </c>
    </row>
  </sheetData>
  <mergeCells count="69">
    <mergeCell ref="A37:B37"/>
    <mergeCell ref="P37:Q37"/>
    <mergeCell ref="A38:B38"/>
    <mergeCell ref="A34:B34"/>
    <mergeCell ref="P34:Q34"/>
    <mergeCell ref="A35:B35"/>
    <mergeCell ref="P35:Q35"/>
    <mergeCell ref="A36:B36"/>
    <mergeCell ref="P36:Q36"/>
    <mergeCell ref="A31:B31"/>
    <mergeCell ref="P31:Q31"/>
    <mergeCell ref="A32:B32"/>
    <mergeCell ref="P32:Q32"/>
    <mergeCell ref="A33:B33"/>
    <mergeCell ref="P33:Q33"/>
    <mergeCell ref="A28:B28"/>
    <mergeCell ref="P28:Q28"/>
    <mergeCell ref="A29:B29"/>
    <mergeCell ref="P29:Q29"/>
    <mergeCell ref="A30:B30"/>
    <mergeCell ref="P30:Q30"/>
    <mergeCell ref="A25:B25"/>
    <mergeCell ref="P25:Q25"/>
    <mergeCell ref="A26:B26"/>
    <mergeCell ref="P26:Q26"/>
    <mergeCell ref="A27:B27"/>
    <mergeCell ref="P27:Q27"/>
    <mergeCell ref="A22:B22"/>
    <mergeCell ref="P22:Q22"/>
    <mergeCell ref="A23:B23"/>
    <mergeCell ref="P23:Q23"/>
    <mergeCell ref="A24:B24"/>
    <mergeCell ref="P24:Q24"/>
    <mergeCell ref="A19:B19"/>
    <mergeCell ref="P19:Q19"/>
    <mergeCell ref="A20:B20"/>
    <mergeCell ref="P20:Q20"/>
    <mergeCell ref="A21:B21"/>
    <mergeCell ref="P21:Q21"/>
    <mergeCell ref="A16:B16"/>
    <mergeCell ref="P16:Q16"/>
    <mergeCell ref="A17:B17"/>
    <mergeCell ref="P17:Q17"/>
    <mergeCell ref="A18:B18"/>
    <mergeCell ref="P18:Q18"/>
    <mergeCell ref="A13:B13"/>
    <mergeCell ref="P13:Q13"/>
    <mergeCell ref="A14:B14"/>
    <mergeCell ref="P14:Q14"/>
    <mergeCell ref="A15:B15"/>
    <mergeCell ref="P15:Q15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scale="6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O19"/>
  <sheetViews>
    <sheetView rightToLeft="1" view="pageBreakPreview" zoomScale="85" zoomScaleNormal="100" zoomScaleSheetLayoutView="85" workbookViewId="0">
      <selection activeCell="H34" sqref="H34"/>
    </sheetView>
  </sheetViews>
  <sheetFormatPr defaultRowHeight="12.75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  <col min="13" max="13" width="16.42578125" style="29" bestFit="1" customWidth="1"/>
    <col min="15" max="15" width="17.5703125" style="29" bestFit="1" customWidth="1"/>
  </cols>
  <sheetData>
    <row r="1" spans="1:10" ht="29.1" customHeight="1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</row>
    <row r="2" spans="1:10" ht="21.75" customHeight="1">
      <c r="A2" s="77" t="s">
        <v>55</v>
      </c>
      <c r="B2" s="77"/>
      <c r="C2" s="77"/>
      <c r="D2" s="77"/>
      <c r="E2" s="77"/>
      <c r="F2" s="77"/>
      <c r="G2" s="77"/>
      <c r="H2" s="77"/>
      <c r="I2" s="77"/>
      <c r="J2" s="77"/>
    </row>
    <row r="3" spans="1:10" ht="21.75" customHeight="1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</row>
    <row r="4" spans="1:10" ht="14.45" customHeight="1"/>
    <row r="5" spans="1:10" ht="14.45" customHeight="1">
      <c r="A5" s="1" t="s">
        <v>90</v>
      </c>
      <c r="B5" s="78" t="s">
        <v>91</v>
      </c>
      <c r="C5" s="78"/>
      <c r="D5" s="78"/>
      <c r="E5" s="78"/>
      <c r="F5" s="78"/>
      <c r="G5" s="78"/>
      <c r="H5" s="78"/>
      <c r="I5" s="78"/>
      <c r="J5" s="78"/>
    </row>
    <row r="6" spans="1:10" ht="14.45" customHeight="1">
      <c r="D6" s="79" t="s">
        <v>69</v>
      </c>
      <c r="E6" s="79"/>
      <c r="F6" s="79"/>
      <c r="H6" s="79" t="s">
        <v>70</v>
      </c>
      <c r="I6" s="79"/>
      <c r="J6" s="79"/>
    </row>
    <row r="7" spans="1:10" ht="36.4" customHeight="1">
      <c r="A7" s="79" t="s">
        <v>92</v>
      </c>
      <c r="B7" s="79"/>
      <c r="D7" s="7" t="s">
        <v>93</v>
      </c>
      <c r="E7" s="3"/>
      <c r="F7" s="7" t="s">
        <v>94</v>
      </c>
      <c r="H7" s="7" t="s">
        <v>93</v>
      </c>
      <c r="I7" s="3"/>
      <c r="J7" s="7" t="s">
        <v>94</v>
      </c>
    </row>
    <row r="8" spans="1:10" ht="21.75" customHeight="1">
      <c r="A8" s="81" t="s">
        <v>140</v>
      </c>
      <c r="B8" s="81"/>
      <c r="D8" s="17">
        <v>717504</v>
      </c>
      <c r="E8" s="14"/>
      <c r="F8" s="64">
        <v>0.4</v>
      </c>
      <c r="G8" s="14"/>
      <c r="H8" s="17">
        <v>6945335528</v>
      </c>
      <c r="I8" s="14"/>
      <c r="J8" s="57">
        <v>1.26</v>
      </c>
    </row>
    <row r="9" spans="1:10" ht="21.75" customHeight="1" thickBot="1">
      <c r="A9" s="87" t="s">
        <v>35</v>
      </c>
      <c r="B9" s="87"/>
      <c r="D9" s="22">
        <f>SUM(D8)</f>
        <v>717504</v>
      </c>
      <c r="E9" s="14"/>
      <c r="F9" s="65">
        <v>0.4</v>
      </c>
      <c r="G9" s="14"/>
      <c r="H9" s="22">
        <f>SUM(H8)</f>
        <v>6945335528</v>
      </c>
      <c r="I9" s="14"/>
      <c r="J9" s="57">
        <f>SUM(J8)</f>
        <v>1.26</v>
      </c>
    </row>
    <row r="10" spans="1:10" ht="13.5" thickTop="1"/>
    <row r="13" spans="1:10">
      <c r="F13" s="29"/>
    </row>
    <row r="14" spans="1:10">
      <c r="B14" s="38"/>
      <c r="D14" s="29"/>
      <c r="F14" s="56"/>
      <c r="H14" s="29"/>
    </row>
    <row r="15" spans="1:10">
      <c r="B15" s="56"/>
      <c r="D15" s="29"/>
      <c r="F15" s="56"/>
      <c r="H15" s="29"/>
    </row>
    <row r="16" spans="1:10">
      <c r="B16" s="38"/>
      <c r="D16" s="29"/>
      <c r="F16" s="38"/>
      <c r="H16" s="29"/>
    </row>
    <row r="17" spans="6:14">
      <c r="F17" s="29"/>
    </row>
    <row r="18" spans="6:14">
      <c r="F18" s="34"/>
      <c r="N18" s="33"/>
    </row>
    <row r="19" spans="6:14">
      <c r="F19" s="29"/>
    </row>
  </sheetData>
  <mergeCells count="9">
    <mergeCell ref="A7:B7"/>
    <mergeCell ref="A8:B8"/>
    <mergeCell ref="A9:B9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0"/>
  <sheetViews>
    <sheetView rightToLeft="1" view="pageBreakPreview" zoomScale="60" zoomScaleNormal="100" workbookViewId="0">
      <selection activeCell="F28" sqref="F28"/>
    </sheetView>
  </sheetViews>
  <sheetFormatPr defaultRowHeight="12.75"/>
  <cols>
    <col min="1" max="1" width="6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77" t="s">
        <v>0</v>
      </c>
      <c r="B1" s="77"/>
      <c r="C1" s="77"/>
      <c r="D1" s="77"/>
      <c r="E1" s="77"/>
      <c r="F1" s="77"/>
    </row>
    <row r="2" spans="1:6" ht="21.75" customHeight="1">
      <c r="A2" s="77" t="s">
        <v>55</v>
      </c>
      <c r="B2" s="77"/>
      <c r="C2" s="77"/>
      <c r="D2" s="77"/>
      <c r="E2" s="77"/>
      <c r="F2" s="77"/>
    </row>
    <row r="3" spans="1:6" ht="21.75" customHeight="1">
      <c r="A3" s="77" t="s">
        <v>2</v>
      </c>
      <c r="B3" s="77"/>
      <c r="C3" s="77"/>
      <c r="D3" s="77"/>
      <c r="E3" s="77"/>
      <c r="F3" s="77"/>
    </row>
    <row r="4" spans="1:6" ht="14.45" customHeight="1"/>
    <row r="5" spans="1:6" ht="29.1" customHeight="1">
      <c r="A5" s="1" t="s">
        <v>144</v>
      </c>
      <c r="B5" s="78" t="s">
        <v>66</v>
      </c>
      <c r="C5" s="78"/>
      <c r="D5" s="78"/>
      <c r="E5" s="78"/>
      <c r="F5" s="78"/>
    </row>
    <row r="6" spans="1:6" ht="14.45" customHeight="1">
      <c r="D6" s="2" t="s">
        <v>69</v>
      </c>
      <c r="F6" s="2" t="s">
        <v>9</v>
      </c>
    </row>
    <row r="7" spans="1:6" ht="14.45" customHeight="1">
      <c r="A7" s="79" t="s">
        <v>66</v>
      </c>
      <c r="B7" s="79"/>
      <c r="D7" s="4" t="s">
        <v>52</v>
      </c>
      <c r="F7" s="4" t="s">
        <v>52</v>
      </c>
    </row>
    <row r="8" spans="1:6" ht="21.75" customHeight="1">
      <c r="A8" s="81" t="s">
        <v>66</v>
      </c>
      <c r="B8" s="81"/>
      <c r="C8" s="14"/>
      <c r="D8" s="17">
        <v>0</v>
      </c>
      <c r="E8" s="14"/>
      <c r="F8" s="17">
        <v>1664769695</v>
      </c>
    </row>
    <row r="9" spans="1:6" ht="21.75" customHeight="1">
      <c r="A9" s="85" t="s">
        <v>95</v>
      </c>
      <c r="B9" s="85"/>
      <c r="C9" s="14"/>
      <c r="D9" s="20">
        <v>13586397</v>
      </c>
      <c r="E9" s="14"/>
      <c r="F9" s="20">
        <v>86606719</v>
      </c>
    </row>
    <row r="10" spans="1:6" ht="21.75" customHeight="1">
      <c r="A10" s="87" t="s">
        <v>35</v>
      </c>
      <c r="B10" s="87"/>
      <c r="C10" s="14"/>
      <c r="D10" s="22">
        <f>SUM(D8:D9)</f>
        <v>13586397</v>
      </c>
      <c r="E10" s="14"/>
      <c r="F10" s="22">
        <f>SUM(F8:F9)</f>
        <v>1751376414</v>
      </c>
    </row>
  </sheetData>
  <mergeCells count="8">
    <mergeCell ref="A8:B8"/>
    <mergeCell ref="A9:B9"/>
    <mergeCell ref="A10:B10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19"/>
  <sheetViews>
    <sheetView rightToLeft="1" view="pageBreakPreview" zoomScaleNormal="100" zoomScaleSheetLayoutView="100" workbookViewId="0">
      <selection activeCell="K31" sqref="K31"/>
    </sheetView>
  </sheetViews>
  <sheetFormatPr defaultRowHeight="12.75"/>
  <cols>
    <col min="1" max="1" width="25.5703125" bestFit="1" customWidth="1"/>
    <col min="2" max="2" width="1.28515625" customWidth="1"/>
    <col min="3" max="3" width="18.28515625" bestFit="1" customWidth="1"/>
    <col min="4" max="4" width="1.28515625" customWidth="1"/>
    <col min="5" max="5" width="29.7109375" bestFit="1" customWidth="1"/>
    <col min="6" max="6" width="1.28515625" customWidth="1"/>
    <col min="7" max="7" width="19.85546875" bestFit="1" customWidth="1"/>
    <col min="8" max="8" width="1.28515625" customWidth="1"/>
    <col min="9" max="9" width="19.7109375" bestFit="1" customWidth="1"/>
    <col min="10" max="10" width="1.28515625" customWidth="1"/>
    <col min="11" max="11" width="14.42578125" bestFit="1" customWidth="1"/>
    <col min="12" max="12" width="1.28515625" customWidth="1"/>
    <col min="13" max="13" width="20.85546875" bestFit="1" customWidth="1"/>
    <col min="14" max="14" width="1.28515625" customWidth="1"/>
    <col min="15" max="15" width="19.7109375" bestFit="1" customWidth="1"/>
    <col min="16" max="16" width="1.28515625" customWidth="1"/>
    <col min="17" max="17" width="15.140625" bestFit="1" customWidth="1"/>
    <col min="18" max="18" width="1.28515625" customWidth="1"/>
    <col min="19" max="19" width="20.85546875" bestFit="1" customWidth="1"/>
    <col min="20" max="20" width="0.28515625" customWidth="1"/>
  </cols>
  <sheetData>
    <row r="1" spans="1:19" ht="29.1" customHeight="1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</row>
    <row r="2" spans="1:19" ht="21.75" customHeight="1">
      <c r="A2" s="77" t="s">
        <v>55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</row>
    <row r="3" spans="1:19" ht="21.75" customHeight="1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</row>
    <row r="4" spans="1:19" ht="14.45" customHeight="1"/>
    <row r="5" spans="1:19" ht="14.45" customHeight="1">
      <c r="A5" s="78" t="s">
        <v>72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</row>
    <row r="6" spans="1:19" ht="14.45" customHeight="1">
      <c r="A6" s="79" t="s">
        <v>36</v>
      </c>
      <c r="C6" s="79" t="s">
        <v>96</v>
      </c>
      <c r="D6" s="79"/>
      <c r="E6" s="79"/>
      <c r="F6" s="79"/>
      <c r="G6" s="79"/>
      <c r="I6" s="79" t="s">
        <v>69</v>
      </c>
      <c r="J6" s="79"/>
      <c r="K6" s="79"/>
      <c r="L6" s="79"/>
      <c r="M6" s="79"/>
      <c r="O6" s="79" t="s">
        <v>70</v>
      </c>
      <c r="P6" s="79"/>
      <c r="Q6" s="79"/>
      <c r="R6" s="79"/>
      <c r="S6" s="79"/>
    </row>
    <row r="7" spans="1:19" ht="39.75" customHeight="1">
      <c r="A7" s="79"/>
      <c r="C7" s="7" t="s">
        <v>97</v>
      </c>
      <c r="D7" s="3"/>
      <c r="E7" s="7" t="s">
        <v>98</v>
      </c>
      <c r="F7" s="3"/>
      <c r="G7" s="7" t="s">
        <v>99</v>
      </c>
      <c r="I7" s="7" t="s">
        <v>100</v>
      </c>
      <c r="J7" s="3"/>
      <c r="K7" s="7" t="s">
        <v>101</v>
      </c>
      <c r="L7" s="3"/>
      <c r="M7" s="7" t="s">
        <v>102</v>
      </c>
      <c r="O7" s="7" t="s">
        <v>100</v>
      </c>
      <c r="P7" s="3"/>
      <c r="Q7" s="7" t="s">
        <v>101</v>
      </c>
      <c r="R7" s="3"/>
      <c r="S7" s="7" t="s">
        <v>102</v>
      </c>
    </row>
    <row r="8" spans="1:19" ht="21.75" customHeight="1">
      <c r="A8" s="23" t="s">
        <v>24</v>
      </c>
      <c r="C8" s="23" t="s">
        <v>103</v>
      </c>
      <c r="D8" s="14"/>
      <c r="E8" s="17">
        <v>35838502</v>
      </c>
      <c r="F8" s="14"/>
      <c r="G8" s="17">
        <v>114</v>
      </c>
      <c r="H8" s="14"/>
      <c r="I8" s="17">
        <v>4085589228</v>
      </c>
      <c r="J8" s="14"/>
      <c r="K8" s="17">
        <v>580912217</v>
      </c>
      <c r="L8" s="14"/>
      <c r="M8" s="17">
        <v>3504677011</v>
      </c>
      <c r="N8" s="14"/>
      <c r="O8" s="17">
        <v>4085589228</v>
      </c>
      <c r="P8" s="14"/>
      <c r="Q8" s="17">
        <v>580912217</v>
      </c>
      <c r="R8" s="14"/>
      <c r="S8" s="17">
        <v>3504677011</v>
      </c>
    </row>
    <row r="9" spans="1:19" ht="21.75" customHeight="1">
      <c r="A9" s="24" t="s">
        <v>28</v>
      </c>
      <c r="C9" s="24" t="s">
        <v>104</v>
      </c>
      <c r="D9" s="14"/>
      <c r="E9" s="18">
        <v>8000000</v>
      </c>
      <c r="F9" s="14"/>
      <c r="G9" s="18">
        <v>55</v>
      </c>
      <c r="H9" s="14"/>
      <c r="I9" s="18">
        <v>0</v>
      </c>
      <c r="J9" s="14"/>
      <c r="K9" s="18">
        <v>0</v>
      </c>
      <c r="L9" s="14"/>
      <c r="M9" s="18">
        <v>0</v>
      </c>
      <c r="N9" s="14"/>
      <c r="O9" s="18">
        <v>440000000</v>
      </c>
      <c r="P9" s="14"/>
      <c r="Q9" s="18">
        <v>0</v>
      </c>
      <c r="R9" s="14"/>
      <c r="S9" s="18">
        <v>440000000</v>
      </c>
    </row>
    <row r="10" spans="1:19" ht="21.75" customHeight="1">
      <c r="A10" s="24" t="s">
        <v>23</v>
      </c>
      <c r="C10" s="24" t="s">
        <v>105</v>
      </c>
      <c r="D10" s="14"/>
      <c r="E10" s="18">
        <v>4008660</v>
      </c>
      <c r="F10" s="14"/>
      <c r="G10" s="18">
        <v>40</v>
      </c>
      <c r="H10" s="14"/>
      <c r="I10" s="18">
        <v>160346400</v>
      </c>
      <c r="J10" s="14"/>
      <c r="K10" s="18">
        <v>22149385</v>
      </c>
      <c r="L10" s="14"/>
      <c r="M10" s="18">
        <v>138197015</v>
      </c>
      <c r="N10" s="14"/>
      <c r="O10" s="18">
        <v>160346400</v>
      </c>
      <c r="P10" s="14"/>
      <c r="Q10" s="18">
        <v>22149385</v>
      </c>
      <c r="R10" s="14"/>
      <c r="S10" s="18">
        <v>138197015</v>
      </c>
    </row>
    <row r="11" spans="1:19" ht="21.75" customHeight="1">
      <c r="A11" s="24" t="s">
        <v>31</v>
      </c>
      <c r="C11" s="24" t="s">
        <v>9</v>
      </c>
      <c r="D11" s="14"/>
      <c r="E11" s="18">
        <v>54000000</v>
      </c>
      <c r="F11" s="14"/>
      <c r="G11" s="18">
        <v>115</v>
      </c>
      <c r="H11" s="14"/>
      <c r="I11" s="18">
        <v>6210000000</v>
      </c>
      <c r="J11" s="14"/>
      <c r="K11" s="18">
        <v>886100998</v>
      </c>
      <c r="L11" s="14"/>
      <c r="M11" s="18">
        <v>5323899002</v>
      </c>
      <c r="N11" s="14"/>
      <c r="O11" s="18">
        <v>6210000000</v>
      </c>
      <c r="P11" s="14"/>
      <c r="Q11" s="18">
        <v>886100998</v>
      </c>
      <c r="R11" s="14"/>
      <c r="S11" s="18">
        <v>5323899002</v>
      </c>
    </row>
    <row r="12" spans="1:19" ht="21.75" customHeight="1">
      <c r="A12" s="24" t="s">
        <v>32</v>
      </c>
      <c r="C12" s="24" t="s">
        <v>106</v>
      </c>
      <c r="D12" s="14"/>
      <c r="E12" s="18">
        <v>36844497</v>
      </c>
      <c r="F12" s="14"/>
      <c r="G12" s="18">
        <v>7</v>
      </c>
      <c r="H12" s="14"/>
      <c r="I12" s="18">
        <v>257911479</v>
      </c>
      <c r="J12" s="14"/>
      <c r="K12" s="18">
        <v>36411032</v>
      </c>
      <c r="L12" s="14"/>
      <c r="M12" s="18">
        <v>221500447</v>
      </c>
      <c r="N12" s="14"/>
      <c r="O12" s="18">
        <v>257911479</v>
      </c>
      <c r="P12" s="14"/>
      <c r="Q12" s="18">
        <v>36411032</v>
      </c>
      <c r="R12" s="14"/>
      <c r="S12" s="18">
        <v>221500447</v>
      </c>
    </row>
    <row r="13" spans="1:19" ht="21.75" customHeight="1">
      <c r="A13" s="24" t="s">
        <v>29</v>
      </c>
      <c r="C13" s="24" t="s">
        <v>103</v>
      </c>
      <c r="D13" s="14"/>
      <c r="E13" s="18">
        <v>1041186</v>
      </c>
      <c r="F13" s="14"/>
      <c r="G13" s="18">
        <v>28</v>
      </c>
      <c r="H13" s="14"/>
      <c r="I13" s="18">
        <v>29153208</v>
      </c>
      <c r="J13" s="14"/>
      <c r="K13" s="18">
        <v>4145168</v>
      </c>
      <c r="L13" s="14"/>
      <c r="M13" s="18">
        <v>25008040</v>
      </c>
      <c r="N13" s="14"/>
      <c r="O13" s="18">
        <v>29153208</v>
      </c>
      <c r="P13" s="14"/>
      <c r="Q13" s="18">
        <v>4145168</v>
      </c>
      <c r="R13" s="14"/>
      <c r="S13" s="18">
        <v>25008040</v>
      </c>
    </row>
    <row r="14" spans="1:19" ht="21.75" customHeight="1">
      <c r="A14" s="24" t="s">
        <v>22</v>
      </c>
      <c r="C14" s="24" t="s">
        <v>107</v>
      </c>
      <c r="D14" s="14"/>
      <c r="E14" s="18">
        <v>45334333</v>
      </c>
      <c r="F14" s="14"/>
      <c r="G14" s="18">
        <v>120</v>
      </c>
      <c r="H14" s="14"/>
      <c r="I14" s="18">
        <v>5440119960</v>
      </c>
      <c r="J14" s="14"/>
      <c r="K14" s="18">
        <v>173160317</v>
      </c>
      <c r="L14" s="14"/>
      <c r="M14" s="18">
        <v>5266959643</v>
      </c>
      <c r="N14" s="14"/>
      <c r="O14" s="18">
        <v>5440119960</v>
      </c>
      <c r="P14" s="14"/>
      <c r="Q14" s="18">
        <v>173160317</v>
      </c>
      <c r="R14" s="14"/>
      <c r="S14" s="18">
        <v>5266959643</v>
      </c>
    </row>
    <row r="15" spans="1:19" ht="21.75" customHeight="1">
      <c r="A15" s="24" t="s">
        <v>77</v>
      </c>
      <c r="C15" s="24" t="s">
        <v>108</v>
      </c>
      <c r="D15" s="14"/>
      <c r="E15" s="18">
        <v>1750000</v>
      </c>
      <c r="F15" s="14"/>
      <c r="G15" s="18">
        <v>400</v>
      </c>
      <c r="H15" s="14"/>
      <c r="I15" s="18">
        <v>0</v>
      </c>
      <c r="J15" s="14"/>
      <c r="K15" s="18">
        <v>0</v>
      </c>
      <c r="L15" s="14"/>
      <c r="M15" s="18">
        <v>0</v>
      </c>
      <c r="N15" s="14"/>
      <c r="O15" s="18">
        <v>700000000</v>
      </c>
      <c r="P15" s="14"/>
      <c r="Q15" s="18">
        <v>77967133</v>
      </c>
      <c r="R15" s="14"/>
      <c r="S15" s="18">
        <v>622032867</v>
      </c>
    </row>
    <row r="16" spans="1:19" ht="21.75" customHeight="1">
      <c r="A16" s="24" t="s">
        <v>19</v>
      </c>
      <c r="C16" s="24" t="s">
        <v>103</v>
      </c>
      <c r="D16" s="14"/>
      <c r="E16" s="18">
        <v>64400000</v>
      </c>
      <c r="F16" s="14"/>
      <c r="G16" s="18">
        <v>7</v>
      </c>
      <c r="H16" s="14"/>
      <c r="I16" s="18">
        <v>450800000</v>
      </c>
      <c r="J16" s="14"/>
      <c r="K16" s="18">
        <v>64097297</v>
      </c>
      <c r="L16" s="14"/>
      <c r="M16" s="18">
        <v>386702703</v>
      </c>
      <c r="N16" s="14"/>
      <c r="O16" s="18">
        <v>450800000</v>
      </c>
      <c r="P16" s="14"/>
      <c r="Q16" s="18">
        <v>64097297</v>
      </c>
      <c r="R16" s="14"/>
      <c r="S16" s="18">
        <v>386702703</v>
      </c>
    </row>
    <row r="17" spans="1:19" ht="21.75" customHeight="1">
      <c r="A17" s="24" t="s">
        <v>80</v>
      </c>
      <c r="C17" s="24" t="s">
        <v>109</v>
      </c>
      <c r="D17" s="14"/>
      <c r="E17" s="18">
        <v>114507</v>
      </c>
      <c r="F17" s="14"/>
      <c r="G17" s="18">
        <v>4400</v>
      </c>
      <c r="H17" s="14"/>
      <c r="I17" s="18">
        <v>0</v>
      </c>
      <c r="J17" s="14"/>
      <c r="K17" s="18">
        <v>0</v>
      </c>
      <c r="L17" s="14"/>
      <c r="M17" s="18">
        <v>0</v>
      </c>
      <c r="N17" s="14"/>
      <c r="O17" s="18">
        <v>503830800</v>
      </c>
      <c r="P17" s="14"/>
      <c r="Q17" s="18">
        <v>0</v>
      </c>
      <c r="R17" s="14"/>
      <c r="S17" s="18">
        <v>503830800</v>
      </c>
    </row>
    <row r="18" spans="1:19" ht="21.75" customHeight="1">
      <c r="A18" s="25" t="s">
        <v>87</v>
      </c>
      <c r="C18" s="25" t="s">
        <v>110</v>
      </c>
      <c r="D18" s="14"/>
      <c r="E18" s="20">
        <v>900000</v>
      </c>
      <c r="F18" s="14"/>
      <c r="G18" s="20">
        <v>325</v>
      </c>
      <c r="H18" s="14"/>
      <c r="I18" s="20">
        <v>0</v>
      </c>
      <c r="J18" s="14"/>
      <c r="K18" s="20">
        <v>0</v>
      </c>
      <c r="L18" s="14"/>
      <c r="M18" s="20">
        <v>0</v>
      </c>
      <c r="N18" s="14"/>
      <c r="O18" s="20">
        <v>292500000</v>
      </c>
      <c r="P18" s="14"/>
      <c r="Q18" s="20">
        <v>0</v>
      </c>
      <c r="R18" s="14"/>
      <c r="S18" s="20">
        <v>292500000</v>
      </c>
    </row>
    <row r="19" spans="1:19" ht="21.75" customHeight="1">
      <c r="A19" s="5" t="s">
        <v>35</v>
      </c>
      <c r="C19" s="6"/>
      <c r="E19" s="6"/>
      <c r="G19" s="6"/>
      <c r="I19" s="6">
        <f>SUM(I8:I18)</f>
        <v>16633920275</v>
      </c>
      <c r="K19" s="6">
        <f>SUM(K8:K18)</f>
        <v>1766976414</v>
      </c>
      <c r="M19" s="6">
        <f>SUM(M8:M18)</f>
        <v>14866943861</v>
      </c>
      <c r="O19" s="6">
        <f>SUM(O8:O18)</f>
        <v>18570251075</v>
      </c>
      <c r="Q19" s="6">
        <f>SUM(Q8:Q18)</f>
        <v>1844943547</v>
      </c>
      <c r="S19" s="6">
        <f>SUM(S8:S18)</f>
        <v>16725307528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0</vt:lpstr>
      <vt:lpstr>سهام</vt:lpstr>
      <vt:lpstr>تعدیل قیمت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سپرده بانکی'!Print_Area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Faeze Ghanei Arani</cp:lastModifiedBy>
  <dcterms:created xsi:type="dcterms:W3CDTF">2025-07-29T09:08:30Z</dcterms:created>
  <dcterms:modified xsi:type="dcterms:W3CDTF">2025-07-30T13:13:43Z</dcterms:modified>
</cp:coreProperties>
</file>