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ghanei\Desktop\"/>
    </mc:Choice>
  </mc:AlternateContent>
  <xr:revisionPtr revIDLastSave="0" documentId="13_ncr:1_{AF9D1B91-C38C-4C22-81D4-2B4953D8AF2F}" xr6:coauthVersionLast="47" xr6:coauthVersionMax="47" xr10:uidLastSave="{00000000-0000-0000-0000-000000000000}"/>
  <bookViews>
    <workbookView xWindow="-120" yWindow="-120" windowWidth="29040" windowHeight="15840" tabRatio="799" activeTab="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اعمال اختیار" sheetId="20" r:id="rId11"/>
    <sheet name="درآمد ناشی از تغییر قیمت اوراق" sheetId="21" r:id="rId12"/>
  </sheets>
  <definedNames>
    <definedName name="_xlnm._FilterDatabase" localSheetId="1" hidden="1">سهام!$A$8:$AB$8</definedName>
    <definedName name="_xlnm.Print_Area" localSheetId="3">درآمد!$A$1:$K$11</definedName>
    <definedName name="_xlnm.Print_Area" localSheetId="10">'درآمد اعمال اختیار'!$A$1:$Z$13</definedName>
    <definedName name="_xlnm.Print_Area" localSheetId="5">'درآمد سپرده بانکی'!$A$1:$K$9</definedName>
    <definedName name="_xlnm.Print_Area" localSheetId="4">'درآمد سرمایه گذاری در سهام'!$A$1:$Y$38</definedName>
    <definedName name="_xlnm.Print_Area" localSheetId="7">'درآمد سود سهام'!$A$1:$T$12</definedName>
    <definedName name="_xlnm.Print_Area" localSheetId="11">'درآمد ناشی از تغییر قیمت اوراق'!$A$1:$S$23</definedName>
    <definedName name="_xlnm.Print_Area" localSheetId="9">'درآمد ناشی از فروش'!$A$1:$S$29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سهام!$A$1:$AC$27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6" i="9"/>
  <c r="V37" i="9"/>
  <c r="V10" i="9"/>
  <c r="V9" i="9"/>
  <c r="J12" i="9"/>
  <c r="Q21" i="21"/>
  <c r="Q18" i="21"/>
  <c r="Q14" i="21"/>
  <c r="Q10" i="21"/>
  <c r="Q8" i="21"/>
  <c r="I8" i="21"/>
  <c r="Q9" i="21"/>
  <c r="Q11" i="21"/>
  <c r="Q12" i="21"/>
  <c r="Q13" i="21"/>
  <c r="Q15" i="21"/>
  <c r="Q16" i="21"/>
  <c r="Q17" i="21"/>
  <c r="Q19" i="21"/>
  <c r="Q20" i="21"/>
  <c r="Q22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Y13" i="20"/>
  <c r="J9" i="7"/>
  <c r="O23" i="21"/>
  <c r="M23" i="21"/>
  <c r="G23" i="21"/>
  <c r="E23" i="21"/>
  <c r="Q29" i="19"/>
  <c r="O29" i="19"/>
  <c r="M29" i="19"/>
  <c r="I29" i="19"/>
  <c r="G29" i="19"/>
  <c r="E29" i="19"/>
  <c r="M11" i="18"/>
  <c r="K11" i="18"/>
  <c r="I11" i="18"/>
  <c r="E11" i="18"/>
  <c r="G11" i="18"/>
  <c r="C11" i="18"/>
  <c r="S12" i="15"/>
  <c r="Q12" i="15"/>
  <c r="O12" i="15"/>
  <c r="J19" i="9"/>
  <c r="J36" i="9"/>
  <c r="J13" i="9"/>
  <c r="J14" i="9"/>
  <c r="J15" i="9"/>
  <c r="J16" i="9"/>
  <c r="J17" i="9"/>
  <c r="J18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7" i="9"/>
  <c r="J11" i="9"/>
  <c r="J10" i="9"/>
  <c r="J38" i="9" s="1"/>
  <c r="J9" i="9"/>
  <c r="T38" i="9"/>
  <c r="R38" i="9"/>
  <c r="F38" i="9"/>
  <c r="H38" i="9"/>
  <c r="O38" i="9"/>
  <c r="D38" i="9"/>
  <c r="F10" i="8"/>
  <c r="F9" i="8"/>
  <c r="J10" i="8"/>
  <c r="L9" i="7"/>
  <c r="L10" i="7" s="1"/>
  <c r="J10" i="7"/>
  <c r="H10" i="7"/>
  <c r="F10" i="7"/>
  <c r="D10" i="7"/>
  <c r="AB27" i="2"/>
  <c r="Z27" i="2"/>
  <c r="X27" i="2"/>
  <c r="T27" i="2"/>
  <c r="R27" i="2"/>
  <c r="J27" i="2"/>
  <c r="H27" i="2"/>
  <c r="Q23" i="21" l="1"/>
  <c r="I23" i="21"/>
  <c r="V38" i="9"/>
  <c r="F8" i="8"/>
  <c r="J8" i="8" s="1"/>
  <c r="J9" i="8"/>
  <c r="F11" i="8" l="1"/>
  <c r="H9" i="8" s="1"/>
  <c r="J11" i="8"/>
  <c r="H10" i="8" l="1"/>
  <c r="H8" i="8"/>
  <c r="H11" i="8" s="1"/>
</calcChain>
</file>

<file path=xl/sharedStrings.xml><?xml version="1.0" encoding="utf-8"?>
<sst xmlns="http://schemas.openxmlformats.org/spreadsheetml/2006/main" count="296" uniqueCount="127">
  <si>
    <t>صندوق سرمایه گذاری بخشی صنایع معیار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</si>
  <si>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</si>
  <si>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</si>
  <si>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</si>
  <si>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</si>
  <si>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</si>
  <si>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</si>
  <si>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</si>
  <si>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</si>
  <si>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</si>
  <si>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</si>
  <si>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</si>
  <si>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</si>
  <si>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</si>
  <si>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</si>
  <si>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</si>
  <si>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</si>
  <si>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</si>
  <si>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</si>
  <si>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</si>
  <si>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</si>
  <si>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خودرو</t>
  </si>
  <si>
    <t>ایمن خودرو شرق</t>
  </si>
  <si>
    <t>بانک تجارت</t>
  </si>
  <si>
    <t>بهمن  دیزل</t>
  </si>
  <si>
    <t>تولیدی برنا باطری</t>
  </si>
  <si>
    <t>رادیاتور ایران‌</t>
  </si>
  <si>
    <t>زامیاد</t>
  </si>
  <si>
    <t>سایپا</t>
  </si>
  <si>
    <t>سایپا دیزل</t>
  </si>
  <si>
    <t>سرمایه گذاری پایا تدبیرپارسا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</si>
  <si>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</si>
  <si>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</si>
  <si>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</si>
  <si>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</si>
  <si>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</si>
  <si>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گواهي سپرده کالايي شمش طلا</t>
  </si>
  <si>
    <t>جمع</t>
  </si>
  <si>
    <t>نام سهام</t>
  </si>
  <si>
    <t>قیمت اعمال</t>
  </si>
  <si>
    <t>تاریخ اعمال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</si>
  <si>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</si>
  <si>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</si>
  <si>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</si>
  <si>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</si>
  <si>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</si>
  <si>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</si>
  <si>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</si>
  <si>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</si>
  <si>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</si>
  <si>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</si>
  <si>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</si>
  <si>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</si>
  <si>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</si>
  <si>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</si>
  <si>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</si>
  <si>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</si>
  <si>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</si>
  <si>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</si>
  <si>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</si>
  <si>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</si>
  <si>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</si>
  <si>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</si>
  <si>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</si>
  <si>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</si>
  <si>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</si>
  <si>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</si>
  <si>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</si>
  <si>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</si>
  <si>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فولاد سیرجان ایرانیان</t>
  </si>
  <si>
    <t>توسعه نیشکر و  صنایع جانبی</t>
  </si>
  <si>
    <t>ملی‌ صنایع‌ مس‌ ایران‌</t>
  </si>
  <si>
    <t>کانی کربن طبس</t>
  </si>
  <si>
    <t>بیمه اتکایی ایران معین</t>
  </si>
  <si>
    <t>نساجی بابکان</t>
  </si>
  <si>
    <t>دارویی و نهاده های زاگرس دارو</t>
  </si>
  <si>
    <t>صنایع ارتباطی آوا</t>
  </si>
  <si>
    <t>تولید انرژی برق شمس پاسارگاد</t>
  </si>
  <si>
    <t>مدیریت نیروگاهی ایرانیان مپنا</t>
  </si>
  <si>
    <t>موتورسازان‌تراکتورسازی‌ایران‌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</si>
  <si>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</si>
  <si>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</si>
  <si>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</si>
  <si>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</si>
  <si>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</si>
  <si>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</si>
  <si>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</si>
  <si>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</si>
  <si>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</si>
  <si>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</si>
  <si>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</si>
  <si>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</si>
  <si>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</si>
  <si>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</si>
  <si>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</si>
  <si>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</si>
  <si>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</si>
  <si>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</si>
  <si>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</si>
  <si>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</si>
  <si>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</si>
  <si>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</si>
  <si>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</si>
  <si>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</si>
  <si>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</si>
  <si>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</si>
  <si>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</si>
  <si>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</si>
  <si>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</si>
  <si>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</si>
  <si>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</si>
  <si>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</si>
  <si>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</si>
  <si>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</si>
  <si>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</si>
  <si>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ضستا20411</t>
  </si>
  <si>
    <t>وتجارت1</t>
  </si>
  <si>
    <t>ضجار20541</t>
  </si>
  <si>
    <t>خودرو1</t>
  </si>
  <si>
    <t>طخود30991</t>
  </si>
  <si>
    <t>درآمد ناشی از تغییر قیمت اوراق بهادار</t>
  </si>
  <si>
    <t>سود و زیان ناشی از تغییر قیمت</t>
  </si>
  <si>
    <t>صورت وضعیت پورتفوی</t>
  </si>
  <si>
    <t>سپرده بانکی</t>
  </si>
  <si>
    <t xml:space="preserve">سپرده کوتاه مدت موسسه اعتباری ملل </t>
  </si>
  <si>
    <t xml:space="preserve">سپرده کوتاه مدت بانک خاورمیانه </t>
  </si>
  <si>
    <t xml:space="preserve">سپرده کوتاه مدت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</si>
</sst>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0"/>
      <color rgb="FFFF0000"/>
      <name val="IRANSans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9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2" applyFont="1"/>
    <xf numFmtId="0" fontId="8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1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9" fontId="0" fillId="0" borderId="0" xfId="1" applyNumberFormat="1" applyFont="1" applyFill="1" applyAlignment="1">
      <alignment horizontal="left"/>
    </xf>
    <xf numFmtId="164" fontId="4" fillId="0" borderId="2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10" fontId="0" fillId="0" borderId="0" xfId="1" applyNumberFormat="1" applyFont="1" applyAlignment="1">
      <alignment horizontal="left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horizontal="left"/>
    </xf>
    <xf numFmtId="164" fontId="3" fillId="0" borderId="3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3" fontId="13" fillId="2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9746BEB3-F847-4382-9DF0-0A63E4E9AE06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FB63EDCB-309B-424A-8874-6539A2297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4AD6-A826-4F20-B82C-F1B009CFD17A}">
  <dimension ref="A21:Y25"/>
  <sheetViews>
    <sheetView showGridLines="0" rightToLeft="1" view="pageBreakPreview" zoomScaleNormal="100" zoomScaleSheetLayoutView="100" workbookViewId="0">
      <selection activeCell="A25" sqref="A25:F25"/>
    </sheetView>
  </sheetViews>
  <sheetFormatPr defaultRowHeight="18"/>
  <cols>
    <col min="1" max="16384" width="9.140625" style="8"/>
  </cols>
  <sheetData>
    <row r="21" spans="1:25" ht="21.75" customHeight="1"/>
    <row r="23" spans="1:25" ht="26.25">
      <c r="A23" s="75" t="s">
        <v>0</v>
      </c>
      <c r="B23" s="75"/>
      <c r="C23" s="75"/>
      <c r="D23" s="75"/>
      <c r="E23" s="75"/>
      <c r="F23" s="75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6.25">
      <c r="A24" s="75" t="s">
        <v>122</v>
      </c>
      <c r="B24" s="75"/>
      <c r="C24" s="75"/>
      <c r="D24" s="75"/>
      <c r="E24" s="75"/>
      <c r="F24" s="75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6.25">
      <c r="A25" s="75" t="s">
        <v>2</v>
      </c>
      <c r="B25" s="75"/>
      <c r="C25" s="75"/>
      <c r="D25" s="75"/>
      <c r="E25" s="75"/>
      <c r="F25" s="75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0"/>
  <sheetViews>
    <sheetView rightToLeft="1" view="pageBreakPreview" topLeftCell="A10" zoomScaleNormal="85" zoomScaleSheetLayoutView="100" workbookViewId="0">
      <selection activeCell="X26" sqref="X26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.71093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6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0" max="20" width="15" bestFit="1" customWidth="1"/>
  </cols>
  <sheetData>
    <row r="1" spans="1:18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ht="14.45" customHeight="1"/>
    <row r="5" spans="1:18" ht="14.45" customHeight="1">
      <c r="A5" s="86" t="s">
        <v>100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14.45" customHeight="1">
      <c r="A6" s="87" t="s">
        <v>50</v>
      </c>
      <c r="C6" s="87" t="s">
        <v>62</v>
      </c>
      <c r="D6" s="87"/>
      <c r="E6" s="87"/>
      <c r="F6" s="87"/>
      <c r="G6" s="87"/>
      <c r="H6" s="87"/>
      <c r="I6" s="87"/>
      <c r="K6" s="87" t="s">
        <v>63</v>
      </c>
      <c r="L6" s="87"/>
      <c r="M6" s="87"/>
      <c r="N6" s="87"/>
      <c r="O6" s="87"/>
      <c r="P6" s="87"/>
      <c r="Q6" s="87"/>
      <c r="R6" s="87"/>
    </row>
    <row r="7" spans="1:18" ht="40.5" customHeight="1">
      <c r="A7" s="87"/>
      <c r="C7" s="7" t="s">
        <v>13</v>
      </c>
      <c r="D7" s="3"/>
      <c r="E7" s="7" t="s">
        <v>101</v>
      </c>
      <c r="F7" s="3"/>
      <c r="G7" s="7" t="s">
        <v>102</v>
      </c>
      <c r="H7" s="3"/>
      <c r="I7" s="7" t="s">
        <v>103</v>
      </c>
      <c r="K7" s="7" t="s">
        <v>13</v>
      </c>
      <c r="L7" s="3"/>
      <c r="M7" s="7" t="s">
        <v>101</v>
      </c>
      <c r="N7" s="3"/>
      <c r="O7" s="7" t="s">
        <v>102</v>
      </c>
      <c r="P7" s="3"/>
      <c r="Q7" s="94" t="s">
        <v>103</v>
      </c>
      <c r="R7" s="94"/>
    </row>
    <row r="8" spans="1:18" ht="21.75" customHeight="1">
      <c r="A8" s="20" t="s">
        <v>22</v>
      </c>
      <c r="B8" s="10"/>
      <c r="C8" s="11">
        <v>1750000</v>
      </c>
      <c r="D8" s="10"/>
      <c r="E8" s="11">
        <v>6827880989</v>
      </c>
      <c r="F8" s="10"/>
      <c r="G8" s="11">
        <v>4032157879</v>
      </c>
      <c r="H8" s="10"/>
      <c r="I8" s="11">
        <v>2795723110</v>
      </c>
      <c r="J8" s="10"/>
      <c r="K8" s="11">
        <v>3500000</v>
      </c>
      <c r="L8" s="10"/>
      <c r="M8" s="11">
        <v>12518071783</v>
      </c>
      <c r="N8" s="10"/>
      <c r="O8" s="11">
        <v>8064315756</v>
      </c>
      <c r="P8" s="10"/>
      <c r="Q8" s="83">
        <v>4453756027</v>
      </c>
      <c r="R8" s="83"/>
    </row>
    <row r="9" spans="1:18" ht="21.75" customHeight="1">
      <c r="A9" s="21" t="s">
        <v>25</v>
      </c>
      <c r="B9" s="10"/>
      <c r="C9" s="12">
        <v>1000000</v>
      </c>
      <c r="D9" s="10"/>
      <c r="E9" s="12">
        <v>7417180647</v>
      </c>
      <c r="F9" s="10"/>
      <c r="G9" s="12">
        <v>5766451177</v>
      </c>
      <c r="H9" s="10"/>
      <c r="I9" s="12">
        <v>1650729470</v>
      </c>
      <c r="J9" s="10"/>
      <c r="K9" s="12">
        <v>2000000</v>
      </c>
      <c r="L9" s="10"/>
      <c r="M9" s="12">
        <v>14975629967</v>
      </c>
      <c r="N9" s="10"/>
      <c r="O9" s="12">
        <v>11532902354</v>
      </c>
      <c r="P9" s="10"/>
      <c r="Q9" s="77">
        <v>3442727613</v>
      </c>
      <c r="R9" s="77"/>
    </row>
    <row r="10" spans="1:18" ht="21.75" customHeight="1">
      <c r="A10" s="67" t="s">
        <v>19</v>
      </c>
      <c r="B10" s="50"/>
      <c r="C10" s="66">
        <v>220500</v>
      </c>
      <c r="D10" s="50"/>
      <c r="E10" s="66">
        <v>1984032894</v>
      </c>
      <c r="F10" s="50"/>
      <c r="G10" s="66">
        <v>1546519956</v>
      </c>
      <c r="H10" s="50"/>
      <c r="I10" s="66">
        <v>437512938</v>
      </c>
      <c r="J10" s="50"/>
      <c r="K10" s="66">
        <v>441000</v>
      </c>
      <c r="L10" s="10"/>
      <c r="M10" s="12">
        <v>3763182740</v>
      </c>
      <c r="N10" s="10"/>
      <c r="O10" s="12">
        <v>3093039910</v>
      </c>
      <c r="P10" s="10"/>
      <c r="Q10" s="77">
        <v>670142830</v>
      </c>
      <c r="R10" s="77"/>
    </row>
    <row r="11" spans="1:18" ht="21.75" customHeight="1">
      <c r="A11" s="67" t="s">
        <v>68</v>
      </c>
      <c r="B11" s="50"/>
      <c r="C11" s="66">
        <v>10</v>
      </c>
      <c r="D11" s="50"/>
      <c r="E11" s="66">
        <v>86601000</v>
      </c>
      <c r="F11" s="50"/>
      <c r="G11" s="66">
        <v>84426583</v>
      </c>
      <c r="H11" s="50"/>
      <c r="I11" s="66">
        <v>2174417</v>
      </c>
      <c r="J11" s="50"/>
      <c r="K11" s="66">
        <v>11474</v>
      </c>
      <c r="L11" s="10"/>
      <c r="M11" s="12">
        <v>79400247476</v>
      </c>
      <c r="N11" s="10"/>
      <c r="O11" s="12">
        <v>75035559484</v>
      </c>
      <c r="P11" s="10"/>
      <c r="Q11" s="77">
        <v>4364687992</v>
      </c>
      <c r="R11" s="77"/>
    </row>
    <row r="12" spans="1:18" ht="21.75" customHeight="1">
      <c r="A12" s="67" t="s">
        <v>69</v>
      </c>
      <c r="B12" s="50"/>
      <c r="C12" s="66">
        <v>0</v>
      </c>
      <c r="D12" s="50"/>
      <c r="E12" s="66">
        <v>0</v>
      </c>
      <c r="F12" s="50"/>
      <c r="G12" s="66">
        <v>0</v>
      </c>
      <c r="H12" s="50"/>
      <c r="I12" s="66">
        <v>0</v>
      </c>
      <c r="J12" s="50"/>
      <c r="K12" s="66">
        <v>5119</v>
      </c>
      <c r="L12" s="10"/>
      <c r="M12" s="12">
        <v>20201514</v>
      </c>
      <c r="N12" s="10"/>
      <c r="O12" s="12">
        <v>16877632</v>
      </c>
      <c r="P12" s="10"/>
      <c r="Q12" s="77">
        <v>3323882</v>
      </c>
      <c r="R12" s="77"/>
    </row>
    <row r="13" spans="1:18" ht="21.75" customHeight="1">
      <c r="A13" s="67" t="s">
        <v>70</v>
      </c>
      <c r="B13" s="50"/>
      <c r="C13" s="66">
        <v>0</v>
      </c>
      <c r="D13" s="50"/>
      <c r="E13" s="66">
        <v>0</v>
      </c>
      <c r="F13" s="50"/>
      <c r="G13" s="66">
        <v>0</v>
      </c>
      <c r="H13" s="50"/>
      <c r="I13" s="66">
        <v>0</v>
      </c>
      <c r="J13" s="50"/>
      <c r="K13" s="66">
        <v>229015</v>
      </c>
      <c r="L13" s="10"/>
      <c r="M13" s="12">
        <v>12257115576</v>
      </c>
      <c r="N13" s="10"/>
      <c r="O13" s="12">
        <v>9417309708</v>
      </c>
      <c r="P13" s="10"/>
      <c r="Q13" s="77">
        <v>2839805868</v>
      </c>
      <c r="R13" s="77"/>
    </row>
    <row r="14" spans="1:18" ht="21.75" customHeight="1">
      <c r="A14" s="21" t="s">
        <v>71</v>
      </c>
      <c r="B14" s="10"/>
      <c r="C14" s="12">
        <v>0</v>
      </c>
      <c r="D14" s="10"/>
      <c r="E14" s="12">
        <v>0</v>
      </c>
      <c r="F14" s="10"/>
      <c r="G14" s="12">
        <v>0</v>
      </c>
      <c r="H14" s="10"/>
      <c r="I14" s="12">
        <v>0</v>
      </c>
      <c r="J14" s="10"/>
      <c r="K14" s="12">
        <v>4000000</v>
      </c>
      <c r="L14" s="10"/>
      <c r="M14" s="12">
        <v>38290806127</v>
      </c>
      <c r="N14" s="10"/>
      <c r="O14" s="12">
        <v>34471960113</v>
      </c>
      <c r="P14" s="10"/>
      <c r="Q14" s="77">
        <v>3818846014</v>
      </c>
      <c r="R14" s="77"/>
    </row>
    <row r="15" spans="1:18" ht="21.75" customHeight="1">
      <c r="A15" s="21" t="s">
        <v>72</v>
      </c>
      <c r="B15" s="10"/>
      <c r="C15" s="12">
        <v>0</v>
      </c>
      <c r="D15" s="10"/>
      <c r="E15" s="12">
        <v>0</v>
      </c>
      <c r="F15" s="10"/>
      <c r="G15" s="12">
        <v>0</v>
      </c>
      <c r="H15" s="10"/>
      <c r="I15" s="12">
        <v>0</v>
      </c>
      <c r="J15" s="10"/>
      <c r="K15" s="12">
        <v>380000</v>
      </c>
      <c r="L15" s="10"/>
      <c r="M15" s="12">
        <v>6556411664</v>
      </c>
      <c r="N15" s="10"/>
      <c r="O15" s="12">
        <v>4802416614</v>
      </c>
      <c r="P15" s="10"/>
      <c r="Q15" s="77">
        <v>1753995050</v>
      </c>
      <c r="R15" s="77"/>
    </row>
    <row r="16" spans="1:18" ht="21.75" customHeight="1">
      <c r="A16" s="21" t="s">
        <v>32</v>
      </c>
      <c r="B16" s="10"/>
      <c r="C16" s="12">
        <v>0</v>
      </c>
      <c r="D16" s="10"/>
      <c r="E16" s="12">
        <v>0</v>
      </c>
      <c r="F16" s="10"/>
      <c r="G16" s="12">
        <v>0</v>
      </c>
      <c r="H16" s="10"/>
      <c r="I16" s="12">
        <v>0</v>
      </c>
      <c r="J16" s="10"/>
      <c r="K16" s="12">
        <v>8150733</v>
      </c>
      <c r="L16" s="10"/>
      <c r="M16" s="12">
        <v>31295824544</v>
      </c>
      <c r="N16" s="10"/>
      <c r="O16" s="12">
        <v>22379186950</v>
      </c>
      <c r="P16" s="10"/>
      <c r="Q16" s="77">
        <v>8916637594</v>
      </c>
      <c r="R16" s="77"/>
    </row>
    <row r="17" spans="1:18" ht="21.75" customHeight="1">
      <c r="A17" s="21" t="s">
        <v>73</v>
      </c>
      <c r="B17" s="10"/>
      <c r="C17" s="12">
        <v>0</v>
      </c>
      <c r="D17" s="10"/>
      <c r="E17" s="12">
        <v>0</v>
      </c>
      <c r="F17" s="10"/>
      <c r="G17" s="12">
        <v>0</v>
      </c>
      <c r="H17" s="10"/>
      <c r="I17" s="12">
        <v>0</v>
      </c>
      <c r="J17" s="10"/>
      <c r="K17" s="12">
        <v>2362500</v>
      </c>
      <c r="L17" s="10"/>
      <c r="M17" s="12">
        <v>7315892615</v>
      </c>
      <c r="N17" s="10"/>
      <c r="O17" s="12">
        <v>6070725478</v>
      </c>
      <c r="P17" s="10"/>
      <c r="Q17" s="77">
        <v>1245167137</v>
      </c>
      <c r="R17" s="77"/>
    </row>
    <row r="18" spans="1:18" ht="21.75" customHeight="1">
      <c r="A18" s="21" t="s">
        <v>74</v>
      </c>
      <c r="B18" s="10"/>
      <c r="C18" s="12">
        <v>0</v>
      </c>
      <c r="D18" s="10"/>
      <c r="E18" s="12">
        <v>0</v>
      </c>
      <c r="F18" s="10"/>
      <c r="G18" s="12">
        <v>0</v>
      </c>
      <c r="H18" s="10"/>
      <c r="I18" s="12">
        <v>0</v>
      </c>
      <c r="J18" s="10"/>
      <c r="K18" s="12">
        <v>400000</v>
      </c>
      <c r="L18" s="10"/>
      <c r="M18" s="12">
        <v>5741632828</v>
      </c>
      <c r="N18" s="10"/>
      <c r="O18" s="12">
        <v>2063321791</v>
      </c>
      <c r="P18" s="10"/>
      <c r="Q18" s="77">
        <v>3678311037</v>
      </c>
      <c r="R18" s="77"/>
    </row>
    <row r="19" spans="1:18" ht="21.75" customHeight="1">
      <c r="A19" s="21" t="s">
        <v>26</v>
      </c>
      <c r="B19" s="10"/>
      <c r="C19" s="12">
        <v>0</v>
      </c>
      <c r="D19" s="10"/>
      <c r="E19" s="12">
        <v>0</v>
      </c>
      <c r="F19" s="10"/>
      <c r="G19" s="12">
        <v>0</v>
      </c>
      <c r="H19" s="10"/>
      <c r="I19" s="12">
        <v>0</v>
      </c>
      <c r="J19" s="10"/>
      <c r="K19" s="12">
        <v>3200000</v>
      </c>
      <c r="L19" s="10"/>
      <c r="M19" s="12">
        <v>13644727980</v>
      </c>
      <c r="N19" s="10"/>
      <c r="O19" s="12">
        <v>10538520481</v>
      </c>
      <c r="P19" s="10"/>
      <c r="Q19" s="77">
        <v>3106207499</v>
      </c>
      <c r="R19" s="77"/>
    </row>
    <row r="20" spans="1:18" ht="21.75" customHeight="1">
      <c r="A20" s="21" t="s">
        <v>21</v>
      </c>
      <c r="B20" s="10"/>
      <c r="C20" s="12">
        <v>0</v>
      </c>
      <c r="D20" s="10"/>
      <c r="E20" s="12">
        <v>0</v>
      </c>
      <c r="F20" s="10"/>
      <c r="G20" s="12">
        <v>0</v>
      </c>
      <c r="H20" s="10"/>
      <c r="I20" s="12">
        <v>0</v>
      </c>
      <c r="J20" s="10"/>
      <c r="K20" s="12">
        <v>4200000</v>
      </c>
      <c r="L20" s="10"/>
      <c r="M20" s="12">
        <v>13661030496</v>
      </c>
      <c r="N20" s="10"/>
      <c r="O20" s="12">
        <v>10688025642</v>
      </c>
      <c r="P20" s="10"/>
      <c r="Q20" s="77">
        <v>2973004854</v>
      </c>
      <c r="R20" s="77"/>
    </row>
    <row r="21" spans="1:18" ht="21.75" customHeight="1">
      <c r="A21" s="21" t="s">
        <v>75</v>
      </c>
      <c r="B21" s="10"/>
      <c r="C21" s="12">
        <v>0</v>
      </c>
      <c r="D21" s="10"/>
      <c r="E21" s="12">
        <v>0</v>
      </c>
      <c r="F21" s="10"/>
      <c r="G21" s="12">
        <v>0</v>
      </c>
      <c r="H21" s="10"/>
      <c r="I21" s="12">
        <v>0</v>
      </c>
      <c r="J21" s="10"/>
      <c r="K21" s="12">
        <v>595000</v>
      </c>
      <c r="L21" s="10"/>
      <c r="M21" s="12">
        <v>18409424038</v>
      </c>
      <c r="N21" s="10"/>
      <c r="O21" s="12">
        <v>11241282808</v>
      </c>
      <c r="P21" s="10"/>
      <c r="Q21" s="77">
        <v>7168141230</v>
      </c>
      <c r="R21" s="77"/>
    </row>
    <row r="22" spans="1:18" ht="21.75" customHeight="1">
      <c r="A22" s="21" t="s">
        <v>30</v>
      </c>
      <c r="B22" s="10"/>
      <c r="C22" s="12">
        <v>0</v>
      </c>
      <c r="D22" s="10"/>
      <c r="E22" s="12">
        <v>0</v>
      </c>
      <c r="F22" s="10"/>
      <c r="G22" s="12">
        <v>0</v>
      </c>
      <c r="H22" s="10"/>
      <c r="I22" s="12">
        <v>0</v>
      </c>
      <c r="J22" s="10"/>
      <c r="K22" s="12">
        <v>3250000</v>
      </c>
      <c r="L22" s="10"/>
      <c r="M22" s="12">
        <v>4558094023</v>
      </c>
      <c r="N22" s="10"/>
      <c r="O22" s="12">
        <v>3910047098</v>
      </c>
      <c r="P22" s="10"/>
      <c r="Q22" s="77">
        <v>648046925</v>
      </c>
      <c r="R22" s="77"/>
    </row>
    <row r="23" spans="1:18" ht="21.75" customHeight="1">
      <c r="A23" s="21" t="s">
        <v>76</v>
      </c>
      <c r="B23" s="10"/>
      <c r="C23" s="12">
        <v>0</v>
      </c>
      <c r="D23" s="10"/>
      <c r="E23" s="12">
        <v>0</v>
      </c>
      <c r="F23" s="10"/>
      <c r="G23" s="12">
        <v>0</v>
      </c>
      <c r="H23" s="10"/>
      <c r="I23" s="12">
        <v>0</v>
      </c>
      <c r="J23" s="10"/>
      <c r="K23" s="12">
        <v>500000</v>
      </c>
      <c r="L23" s="10"/>
      <c r="M23" s="12">
        <v>4242160715</v>
      </c>
      <c r="N23" s="10"/>
      <c r="O23" s="12">
        <v>3254282148</v>
      </c>
      <c r="P23" s="10"/>
      <c r="Q23" s="77">
        <v>987878567</v>
      </c>
      <c r="R23" s="77"/>
    </row>
    <row r="24" spans="1:18" ht="21.75" customHeight="1">
      <c r="A24" s="21" t="s">
        <v>77</v>
      </c>
      <c r="B24" s="10"/>
      <c r="C24" s="12">
        <v>0</v>
      </c>
      <c r="D24" s="10"/>
      <c r="E24" s="12">
        <v>0</v>
      </c>
      <c r="F24" s="10"/>
      <c r="G24" s="12">
        <v>0</v>
      </c>
      <c r="H24" s="10"/>
      <c r="I24" s="12">
        <v>0</v>
      </c>
      <c r="J24" s="10"/>
      <c r="K24" s="12">
        <v>1800000</v>
      </c>
      <c r="L24" s="10"/>
      <c r="M24" s="12">
        <v>6492742603</v>
      </c>
      <c r="N24" s="10"/>
      <c r="O24" s="12">
        <v>5981065856</v>
      </c>
      <c r="P24" s="10"/>
      <c r="Q24" s="77">
        <v>511676747</v>
      </c>
      <c r="R24" s="77"/>
    </row>
    <row r="25" spans="1:18" ht="21.75" customHeight="1">
      <c r="A25" s="21" t="s">
        <v>78</v>
      </c>
      <c r="B25" s="10"/>
      <c r="C25" s="12">
        <v>0</v>
      </c>
      <c r="D25" s="10"/>
      <c r="E25" s="12">
        <v>0</v>
      </c>
      <c r="F25" s="10"/>
      <c r="G25" s="12">
        <v>0</v>
      </c>
      <c r="H25" s="10"/>
      <c r="I25" s="12">
        <v>0</v>
      </c>
      <c r="J25" s="10"/>
      <c r="K25" s="12">
        <v>320000</v>
      </c>
      <c r="L25" s="10"/>
      <c r="M25" s="12">
        <v>5415085943</v>
      </c>
      <c r="N25" s="10"/>
      <c r="O25" s="12">
        <v>4107165915</v>
      </c>
      <c r="P25" s="10"/>
      <c r="Q25" s="77">
        <v>1307920028</v>
      </c>
      <c r="R25" s="77"/>
    </row>
    <row r="26" spans="1:18" ht="21.75" customHeight="1">
      <c r="A26" s="21" t="s">
        <v>35</v>
      </c>
      <c r="B26" s="10"/>
      <c r="C26" s="12">
        <v>0</v>
      </c>
      <c r="D26" s="10"/>
      <c r="E26" s="12">
        <v>0</v>
      </c>
      <c r="F26" s="10"/>
      <c r="G26" s="12">
        <v>0</v>
      </c>
      <c r="H26" s="10"/>
      <c r="I26" s="12">
        <v>0</v>
      </c>
      <c r="J26" s="10"/>
      <c r="K26" s="12">
        <v>7335503</v>
      </c>
      <c r="L26" s="10"/>
      <c r="M26" s="12">
        <v>32169332197</v>
      </c>
      <c r="N26" s="10"/>
      <c r="O26" s="12">
        <v>27919355468</v>
      </c>
      <c r="P26" s="10"/>
      <c r="Q26" s="77">
        <v>4249976729</v>
      </c>
      <c r="R26" s="77"/>
    </row>
    <row r="27" spans="1:18" ht="21.75" customHeight="1">
      <c r="A27" s="21" t="s">
        <v>79</v>
      </c>
      <c r="B27" s="10"/>
      <c r="C27" s="12">
        <v>0</v>
      </c>
      <c r="D27" s="10"/>
      <c r="E27" s="12">
        <v>0</v>
      </c>
      <c r="F27" s="10"/>
      <c r="G27" s="12">
        <v>0</v>
      </c>
      <c r="H27" s="10"/>
      <c r="I27" s="12">
        <v>0</v>
      </c>
      <c r="J27" s="10"/>
      <c r="K27" s="12">
        <v>2570695</v>
      </c>
      <c r="L27" s="10"/>
      <c r="M27" s="12">
        <v>14167134152</v>
      </c>
      <c r="N27" s="10"/>
      <c r="O27" s="12">
        <v>9920060333</v>
      </c>
      <c r="P27" s="10"/>
      <c r="Q27" s="77">
        <v>4247073819</v>
      </c>
      <c r="R27" s="77"/>
    </row>
    <row r="28" spans="1:18" ht="21.75" customHeight="1">
      <c r="A28" s="22" t="s">
        <v>28</v>
      </c>
      <c r="B28" s="10"/>
      <c r="C28" s="14">
        <v>0</v>
      </c>
      <c r="D28" s="10"/>
      <c r="E28" s="14">
        <v>0</v>
      </c>
      <c r="F28" s="10"/>
      <c r="G28" s="14">
        <v>0</v>
      </c>
      <c r="H28" s="10"/>
      <c r="I28" s="14">
        <v>0</v>
      </c>
      <c r="J28" s="10"/>
      <c r="K28" s="14">
        <v>4638976</v>
      </c>
      <c r="L28" s="10"/>
      <c r="M28" s="14">
        <v>12691472158</v>
      </c>
      <c r="N28" s="10"/>
      <c r="O28" s="14">
        <v>11182582203</v>
      </c>
      <c r="P28" s="10"/>
      <c r="Q28" s="92">
        <v>1508889955</v>
      </c>
      <c r="R28" s="92"/>
    </row>
    <row r="29" spans="1:18" ht="21.75" customHeight="1" thickBot="1">
      <c r="A29" s="5" t="s">
        <v>37</v>
      </c>
      <c r="B29" s="10"/>
      <c r="C29" s="15"/>
      <c r="D29" s="10"/>
      <c r="E29" s="15">
        <f>SUM(E8:E28)</f>
        <v>16315695530</v>
      </c>
      <c r="F29" s="10"/>
      <c r="G29" s="15">
        <f>SUM(G8:G28)</f>
        <v>11429555595</v>
      </c>
      <c r="H29" s="10"/>
      <c r="I29" s="15">
        <f>SUM(I8:I28)</f>
        <v>4886139935</v>
      </c>
      <c r="J29" s="10"/>
      <c r="K29" s="15"/>
      <c r="L29" s="10"/>
      <c r="M29" s="73">
        <f>SUM(M8:M28)</f>
        <v>337586221139</v>
      </c>
      <c r="N29" s="10"/>
      <c r="O29" s="15">
        <f>SUM(O8:O28)</f>
        <v>275690003742</v>
      </c>
      <c r="P29" s="10"/>
      <c r="Q29" s="93">
        <f>SUM(Q8:R28)</f>
        <v>61896217397</v>
      </c>
      <c r="R29" s="93"/>
    </row>
    <row r="30" spans="1:18" ht="13.5" thickTop="1"/>
  </sheetData>
  <mergeCells count="3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3"/>
  <sheetViews>
    <sheetView rightToLeft="1" view="pageBreakPreview" zoomScale="60" zoomScaleNormal="100" workbookViewId="0">
      <selection activeCell="Y19" sqref="Y19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7.35" customHeight="1"/>
    <row r="5" spans="1:25" ht="14.45" customHeight="1">
      <c r="A5" s="86" t="s">
        <v>104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ht="7.35" customHeight="1"/>
    <row r="7" spans="1:25" ht="14.45" customHeight="1">
      <c r="E7" s="87" t="s">
        <v>62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Y7" s="2" t="s">
        <v>63</v>
      </c>
    </row>
    <row r="8" spans="1:25" ht="33.75" customHeight="1">
      <c r="A8" s="2" t="s">
        <v>105</v>
      </c>
      <c r="C8" s="2" t="s">
        <v>106</v>
      </c>
      <c r="E8" s="7" t="s">
        <v>40</v>
      </c>
      <c r="F8" s="3"/>
      <c r="G8" s="7" t="s">
        <v>13</v>
      </c>
      <c r="H8" s="3"/>
      <c r="I8" s="7" t="s">
        <v>39</v>
      </c>
      <c r="J8" s="3"/>
      <c r="K8" s="7" t="s">
        <v>107</v>
      </c>
      <c r="L8" s="3"/>
      <c r="M8" s="7" t="s">
        <v>108</v>
      </c>
      <c r="N8" s="3"/>
      <c r="O8" s="7" t="s">
        <v>109</v>
      </c>
      <c r="P8" s="3"/>
      <c r="Q8" s="7" t="s">
        <v>110</v>
      </c>
      <c r="R8" s="3"/>
      <c r="S8" s="7" t="s">
        <v>111</v>
      </c>
      <c r="T8" s="3"/>
      <c r="U8" s="7" t="s">
        <v>112</v>
      </c>
      <c r="V8" s="3"/>
      <c r="W8" s="7" t="s">
        <v>113</v>
      </c>
      <c r="Y8" s="7" t="s">
        <v>113</v>
      </c>
    </row>
    <row r="9" spans="1:25" ht="21.75" customHeight="1">
      <c r="A9" s="20" t="s">
        <v>114</v>
      </c>
      <c r="B9" s="10"/>
      <c r="C9" s="20" t="s">
        <v>115</v>
      </c>
      <c r="D9" s="10"/>
      <c r="E9" s="32"/>
      <c r="F9" s="10"/>
      <c r="G9" s="11">
        <v>0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0</v>
      </c>
      <c r="P9" s="10"/>
      <c r="Q9" s="11">
        <v>0</v>
      </c>
      <c r="R9" s="10"/>
      <c r="S9" s="11">
        <v>0</v>
      </c>
      <c r="T9" s="10"/>
      <c r="U9" s="11">
        <v>0</v>
      </c>
      <c r="V9" s="10"/>
      <c r="W9" s="11">
        <v>0</v>
      </c>
      <c r="X9" s="10"/>
      <c r="Y9" s="11">
        <v>1311447488</v>
      </c>
    </row>
    <row r="10" spans="1:25" ht="21.75" customHeight="1">
      <c r="A10" s="21" t="s">
        <v>116</v>
      </c>
      <c r="B10" s="10"/>
      <c r="C10" s="21" t="s">
        <v>117</v>
      </c>
      <c r="D10" s="10"/>
      <c r="E10" s="10"/>
      <c r="F10" s="10"/>
      <c r="G10" s="12">
        <v>0</v>
      </c>
      <c r="H10" s="10"/>
      <c r="I10" s="12">
        <v>0</v>
      </c>
      <c r="J10" s="10"/>
      <c r="K10" s="12">
        <v>0</v>
      </c>
      <c r="L10" s="10"/>
      <c r="M10" s="12">
        <v>0</v>
      </c>
      <c r="N10" s="10"/>
      <c r="O10" s="12">
        <v>0</v>
      </c>
      <c r="P10" s="10"/>
      <c r="Q10" s="12">
        <v>0</v>
      </c>
      <c r="R10" s="10"/>
      <c r="S10" s="12">
        <v>0</v>
      </c>
      <c r="T10" s="10"/>
      <c r="U10" s="12">
        <v>0</v>
      </c>
      <c r="V10" s="10"/>
      <c r="W10" s="12">
        <v>0</v>
      </c>
      <c r="X10" s="10"/>
      <c r="Y10" s="12">
        <v>881828675.37600005</v>
      </c>
    </row>
    <row r="11" spans="1:25" ht="21.75" customHeight="1">
      <c r="A11" s="21" t="s">
        <v>116</v>
      </c>
      <c r="B11" s="10"/>
      <c r="C11" s="21" t="s">
        <v>117</v>
      </c>
      <c r="D11" s="10"/>
      <c r="E11" s="10"/>
      <c r="F11" s="10"/>
      <c r="G11" s="12">
        <v>0</v>
      </c>
      <c r="H11" s="10"/>
      <c r="I11" s="12">
        <v>0</v>
      </c>
      <c r="J11" s="10"/>
      <c r="K11" s="12">
        <v>0</v>
      </c>
      <c r="L11" s="10"/>
      <c r="M11" s="12">
        <v>0</v>
      </c>
      <c r="N11" s="10"/>
      <c r="O11" s="12">
        <v>0</v>
      </c>
      <c r="P11" s="10"/>
      <c r="Q11" s="12">
        <v>0</v>
      </c>
      <c r="R11" s="10"/>
      <c r="S11" s="12">
        <v>0</v>
      </c>
      <c r="T11" s="10"/>
      <c r="U11" s="12">
        <v>0</v>
      </c>
      <c r="V11" s="10"/>
      <c r="W11" s="12">
        <v>0</v>
      </c>
      <c r="X11" s="10"/>
      <c r="Y11" s="12">
        <v>784147.89889999898</v>
      </c>
    </row>
    <row r="12" spans="1:25" ht="21.75" customHeight="1">
      <c r="A12" s="22" t="s">
        <v>118</v>
      </c>
      <c r="B12" s="13"/>
      <c r="C12" s="22" t="s">
        <v>119</v>
      </c>
      <c r="D12" s="10"/>
      <c r="E12" s="13"/>
      <c r="F12" s="10"/>
      <c r="G12" s="14">
        <v>0</v>
      </c>
      <c r="H12" s="10"/>
      <c r="I12" s="14">
        <v>0</v>
      </c>
      <c r="J12" s="10"/>
      <c r="K12" s="14">
        <v>0</v>
      </c>
      <c r="L12" s="10"/>
      <c r="M12" s="14">
        <v>0</v>
      </c>
      <c r="N12" s="10"/>
      <c r="O12" s="14">
        <v>0</v>
      </c>
      <c r="P12" s="10"/>
      <c r="Q12" s="14">
        <v>0</v>
      </c>
      <c r="R12" s="10"/>
      <c r="S12" s="14">
        <v>0</v>
      </c>
      <c r="T12" s="10"/>
      <c r="U12" s="14">
        <v>0</v>
      </c>
      <c r="V12" s="10"/>
      <c r="W12" s="14">
        <v>0</v>
      </c>
      <c r="X12" s="10"/>
      <c r="Y12" s="14">
        <v>-1673974482.4000001</v>
      </c>
    </row>
    <row r="13" spans="1:25" ht="21.75" customHeight="1">
      <c r="A13" s="78" t="s">
        <v>37</v>
      </c>
      <c r="B13" s="78"/>
      <c r="C13" s="78"/>
      <c r="D13" s="10"/>
      <c r="E13" s="15"/>
      <c r="F13" s="10"/>
      <c r="G13" s="15"/>
      <c r="H13" s="10"/>
      <c r="I13" s="15"/>
      <c r="J13" s="10"/>
      <c r="K13" s="15">
        <v>0</v>
      </c>
      <c r="L13" s="10"/>
      <c r="M13" s="15">
        <v>0</v>
      </c>
      <c r="N13" s="10"/>
      <c r="O13" s="15">
        <v>0</v>
      </c>
      <c r="P13" s="10"/>
      <c r="Q13" s="15">
        <v>0</v>
      </c>
      <c r="R13" s="10"/>
      <c r="S13" s="15">
        <v>0</v>
      </c>
      <c r="T13" s="10"/>
      <c r="U13" s="15">
        <v>0</v>
      </c>
      <c r="V13" s="10"/>
      <c r="W13" s="15">
        <v>0</v>
      </c>
      <c r="X13" s="10"/>
      <c r="Y13" s="15">
        <f>SUM(Y9:Y12)</f>
        <v>520085828.87489986</v>
      </c>
    </row>
  </sheetData>
  <mergeCells count="6">
    <mergeCell ref="A13:C13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7"/>
  <sheetViews>
    <sheetView rightToLeft="1" view="pageBreakPreview" zoomScale="60" zoomScaleNormal="100" workbookViewId="0">
      <selection activeCell="A41" sqref="A41"/>
    </sheetView>
  </sheetViews>
  <sheetFormatPr defaultRowHeight="12.75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3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  <col min="21" max="22" width="14.42578125" bestFit="1" customWidth="1"/>
  </cols>
  <sheetData>
    <row r="1" spans="1:2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2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22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22" ht="14.45" customHeight="1"/>
    <row r="5" spans="1:22" ht="14.45" customHeight="1">
      <c r="A5" s="86" t="s">
        <v>120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22" ht="14.45" customHeight="1">
      <c r="A6" s="87" t="s">
        <v>50</v>
      </c>
      <c r="C6" s="87" t="s">
        <v>62</v>
      </c>
      <c r="D6" s="87"/>
      <c r="E6" s="87"/>
      <c r="F6" s="87"/>
      <c r="G6" s="87"/>
      <c r="H6" s="87"/>
      <c r="I6" s="87"/>
      <c r="K6" s="87" t="s">
        <v>63</v>
      </c>
      <c r="L6" s="87"/>
      <c r="M6" s="87"/>
      <c r="N6" s="87"/>
      <c r="O6" s="87"/>
      <c r="P6" s="87"/>
      <c r="Q6" s="87"/>
      <c r="R6" s="87"/>
    </row>
    <row r="7" spans="1:22" ht="35.25" customHeight="1">
      <c r="A7" s="87"/>
      <c r="C7" s="7" t="s">
        <v>13</v>
      </c>
      <c r="D7" s="3"/>
      <c r="E7" s="7" t="s">
        <v>15</v>
      </c>
      <c r="F7" s="3"/>
      <c r="G7" s="7" t="s">
        <v>102</v>
      </c>
      <c r="H7" s="3"/>
      <c r="I7" s="7" t="s">
        <v>121</v>
      </c>
      <c r="K7" s="7" t="s">
        <v>13</v>
      </c>
      <c r="L7" s="3"/>
      <c r="M7" s="7" t="s">
        <v>15</v>
      </c>
      <c r="N7" s="3"/>
      <c r="O7" s="7" t="s">
        <v>102</v>
      </c>
      <c r="P7" s="3"/>
      <c r="Q7" s="94" t="s">
        <v>121</v>
      </c>
      <c r="R7" s="94"/>
    </row>
    <row r="8" spans="1:22" ht="21.75" customHeight="1">
      <c r="A8" s="20" t="s">
        <v>31</v>
      </c>
      <c r="B8" s="10"/>
      <c r="C8" s="11">
        <v>12231150</v>
      </c>
      <c r="D8" s="10"/>
      <c r="E8" s="11">
        <v>69181151801</v>
      </c>
      <c r="F8" s="10"/>
      <c r="G8" s="11">
        <v>80002105246</v>
      </c>
      <c r="H8" s="10"/>
      <c r="I8" s="11">
        <f>E8-G8</f>
        <v>-10820953445</v>
      </c>
      <c r="J8" s="10"/>
      <c r="K8" s="11">
        <v>12231150</v>
      </c>
      <c r="L8" s="10"/>
      <c r="M8" s="11">
        <v>69181151801</v>
      </c>
      <c r="N8" s="10"/>
      <c r="O8" s="11">
        <v>46068726025</v>
      </c>
      <c r="P8" s="10"/>
      <c r="Q8" s="83">
        <f>M8-O8</f>
        <v>23112425776</v>
      </c>
      <c r="R8" s="83"/>
      <c r="U8" s="40"/>
      <c r="V8" s="40"/>
    </row>
    <row r="9" spans="1:22" ht="21.75" customHeight="1">
      <c r="A9" s="21" t="s">
        <v>32</v>
      </c>
      <c r="B9" s="10"/>
      <c r="C9" s="12">
        <v>1041186</v>
      </c>
      <c r="D9" s="10"/>
      <c r="E9" s="12">
        <v>5309503539</v>
      </c>
      <c r="F9" s="10"/>
      <c r="G9" s="12">
        <v>6592892308</v>
      </c>
      <c r="H9" s="10"/>
      <c r="I9" s="39">
        <f t="shared" ref="I9:I22" si="0">E9-G9</f>
        <v>-1283388769</v>
      </c>
      <c r="J9" s="10"/>
      <c r="K9" s="12">
        <v>1041186</v>
      </c>
      <c r="L9" s="10"/>
      <c r="M9" s="12">
        <v>5309503539</v>
      </c>
      <c r="N9" s="10"/>
      <c r="O9" s="12">
        <v>2858748500</v>
      </c>
      <c r="P9" s="10"/>
      <c r="Q9" s="95">
        <f t="shared" ref="Q9:Q22" si="1">M9-O9</f>
        <v>2450755039</v>
      </c>
      <c r="R9" s="95"/>
      <c r="U9" s="40"/>
      <c r="V9" s="40"/>
    </row>
    <row r="10" spans="1:22" ht="21.75" customHeight="1">
      <c r="A10" s="21" t="s">
        <v>26</v>
      </c>
      <c r="B10" s="10"/>
      <c r="C10" s="12">
        <v>4008660</v>
      </c>
      <c r="D10" s="10"/>
      <c r="E10" s="12">
        <v>10240957775</v>
      </c>
      <c r="F10" s="10"/>
      <c r="G10" s="12">
        <v>11380612998</v>
      </c>
      <c r="H10" s="10"/>
      <c r="I10" s="39">
        <f t="shared" si="0"/>
        <v>-1139655223</v>
      </c>
      <c r="J10" s="10"/>
      <c r="K10" s="12">
        <v>4008660</v>
      </c>
      <c r="L10" s="10"/>
      <c r="M10" s="12">
        <v>10240957775</v>
      </c>
      <c r="N10" s="10"/>
      <c r="O10" s="12">
        <v>9221205419</v>
      </c>
      <c r="P10" s="10"/>
      <c r="Q10" s="95">
        <f>M10-O10</f>
        <v>1019752356</v>
      </c>
      <c r="R10" s="95"/>
      <c r="U10" s="40"/>
      <c r="V10" s="40"/>
    </row>
    <row r="11" spans="1:22" ht="21.75" customHeight="1">
      <c r="A11" s="21" t="s">
        <v>21</v>
      </c>
      <c r="B11" s="10"/>
      <c r="C11" s="12">
        <v>509934265</v>
      </c>
      <c r="D11" s="10"/>
      <c r="E11" s="12">
        <v>294508990707</v>
      </c>
      <c r="F11" s="10"/>
      <c r="G11" s="12">
        <v>309715995391</v>
      </c>
      <c r="H11" s="10"/>
      <c r="I11" s="39">
        <f t="shared" si="0"/>
        <v>-15207004684</v>
      </c>
      <c r="J11" s="10"/>
      <c r="K11" s="12">
        <v>509934265</v>
      </c>
      <c r="L11" s="10"/>
      <c r="M11" s="12">
        <v>294508990707</v>
      </c>
      <c r="N11" s="10"/>
      <c r="O11" s="12">
        <v>158924041254</v>
      </c>
      <c r="P11" s="10"/>
      <c r="Q11" s="95">
        <f t="shared" si="1"/>
        <v>135584949453</v>
      </c>
      <c r="R11" s="95"/>
      <c r="U11" s="40"/>
      <c r="V11" s="40"/>
    </row>
    <row r="12" spans="1:22" ht="21.75" customHeight="1">
      <c r="A12" s="21" t="s">
        <v>33</v>
      </c>
      <c r="B12" s="10"/>
      <c r="C12" s="12">
        <v>20833333</v>
      </c>
      <c r="D12" s="10"/>
      <c r="E12" s="12">
        <v>72482811340</v>
      </c>
      <c r="F12" s="10"/>
      <c r="G12" s="12">
        <v>78053633126</v>
      </c>
      <c r="H12" s="10"/>
      <c r="I12" s="39">
        <f t="shared" si="0"/>
        <v>-5570821786</v>
      </c>
      <c r="J12" s="10"/>
      <c r="K12" s="12">
        <v>20833333</v>
      </c>
      <c r="L12" s="10"/>
      <c r="M12" s="12">
        <v>72482811340</v>
      </c>
      <c r="N12" s="10"/>
      <c r="O12" s="12">
        <v>80612112241</v>
      </c>
      <c r="P12" s="10"/>
      <c r="Q12" s="95">
        <f t="shared" si="1"/>
        <v>-8129300901</v>
      </c>
      <c r="R12" s="95"/>
      <c r="U12" s="40"/>
      <c r="V12" s="40"/>
    </row>
    <row r="13" spans="1:22" ht="21.75" customHeight="1">
      <c r="A13" s="21" t="s">
        <v>29</v>
      </c>
      <c r="B13" s="10"/>
      <c r="C13" s="12">
        <v>6056764</v>
      </c>
      <c r="D13" s="10"/>
      <c r="E13" s="12">
        <v>5177824578</v>
      </c>
      <c r="F13" s="10"/>
      <c r="G13" s="12">
        <v>5388549997</v>
      </c>
      <c r="H13" s="10"/>
      <c r="I13" s="39">
        <f t="shared" si="0"/>
        <v>-210725419</v>
      </c>
      <c r="J13" s="10"/>
      <c r="K13" s="12">
        <v>6056764</v>
      </c>
      <c r="L13" s="10"/>
      <c r="M13" s="12">
        <v>5177824578</v>
      </c>
      <c r="N13" s="10"/>
      <c r="O13" s="12">
        <v>4667159970</v>
      </c>
      <c r="P13" s="10"/>
      <c r="Q13" s="95">
        <f t="shared" si="1"/>
        <v>510664608</v>
      </c>
      <c r="R13" s="95"/>
      <c r="U13" s="40"/>
      <c r="V13" s="40"/>
    </row>
    <row r="14" spans="1:22" ht="21.75" customHeight="1">
      <c r="A14" s="21" t="s">
        <v>34</v>
      </c>
      <c r="B14" s="10"/>
      <c r="C14" s="12">
        <v>53899976</v>
      </c>
      <c r="D14" s="10"/>
      <c r="E14" s="12">
        <v>123982433424</v>
      </c>
      <c r="F14" s="10"/>
      <c r="G14" s="12">
        <v>123768116339</v>
      </c>
      <c r="H14" s="10"/>
      <c r="I14" s="39">
        <f t="shared" si="0"/>
        <v>214317085</v>
      </c>
      <c r="J14" s="10"/>
      <c r="K14" s="12">
        <v>53899976</v>
      </c>
      <c r="L14" s="10"/>
      <c r="M14" s="12">
        <v>123982433424</v>
      </c>
      <c r="N14" s="10"/>
      <c r="O14" s="12">
        <v>86101888726</v>
      </c>
      <c r="P14" s="10"/>
      <c r="Q14" s="95">
        <f>M14-O14</f>
        <v>37880544698</v>
      </c>
      <c r="R14" s="95"/>
      <c r="U14" s="40"/>
      <c r="V14" s="40"/>
    </row>
    <row r="15" spans="1:22" ht="21.75" customHeight="1">
      <c r="A15" s="21" t="s">
        <v>30</v>
      </c>
      <c r="B15" s="10"/>
      <c r="C15" s="12">
        <v>3250000</v>
      </c>
      <c r="D15" s="10"/>
      <c r="E15" s="12">
        <v>4329087750</v>
      </c>
      <c r="F15" s="10"/>
      <c r="G15" s="12">
        <v>4413084975</v>
      </c>
      <c r="H15" s="10"/>
      <c r="I15" s="39">
        <f t="shared" si="0"/>
        <v>-83997225</v>
      </c>
      <c r="J15" s="10"/>
      <c r="K15" s="12">
        <v>3250000</v>
      </c>
      <c r="L15" s="10"/>
      <c r="M15" s="12">
        <v>4329087750</v>
      </c>
      <c r="N15" s="10"/>
      <c r="O15" s="12">
        <v>3910047106</v>
      </c>
      <c r="P15" s="10"/>
      <c r="Q15" s="95">
        <f t="shared" si="1"/>
        <v>419040644</v>
      </c>
      <c r="R15" s="95"/>
      <c r="U15" s="40"/>
      <c r="V15" s="40"/>
    </row>
    <row r="16" spans="1:22" ht="21.75" customHeight="1">
      <c r="A16" s="21" t="s">
        <v>24</v>
      </c>
      <c r="B16" s="10"/>
      <c r="C16" s="12">
        <v>45334333</v>
      </c>
      <c r="D16" s="10"/>
      <c r="E16" s="12">
        <v>73545416948</v>
      </c>
      <c r="F16" s="10"/>
      <c r="G16" s="12">
        <v>73365158573</v>
      </c>
      <c r="H16" s="10"/>
      <c r="I16" s="39">
        <f t="shared" si="0"/>
        <v>180258375</v>
      </c>
      <c r="J16" s="10"/>
      <c r="K16" s="12">
        <v>45334333</v>
      </c>
      <c r="L16" s="10"/>
      <c r="M16" s="12">
        <v>73545416948</v>
      </c>
      <c r="N16" s="10"/>
      <c r="O16" s="12">
        <v>75788326447</v>
      </c>
      <c r="P16" s="10"/>
      <c r="Q16" s="95">
        <f t="shared" si="1"/>
        <v>-2242909499</v>
      </c>
      <c r="R16" s="95"/>
      <c r="U16" s="40"/>
      <c r="V16" s="40"/>
    </row>
    <row r="17" spans="1:22" ht="21.75" customHeight="1">
      <c r="A17" s="21" t="s">
        <v>23</v>
      </c>
      <c r="B17" s="10"/>
      <c r="C17" s="12">
        <v>28000000</v>
      </c>
      <c r="D17" s="10"/>
      <c r="E17" s="12">
        <v>14278534200</v>
      </c>
      <c r="F17" s="10"/>
      <c r="G17" s="12">
        <v>16199038800</v>
      </c>
      <c r="H17" s="10"/>
      <c r="I17" s="39">
        <f t="shared" si="0"/>
        <v>-1920504600</v>
      </c>
      <c r="J17" s="10"/>
      <c r="K17" s="12">
        <v>28000000</v>
      </c>
      <c r="L17" s="10"/>
      <c r="M17" s="12">
        <v>14278534200</v>
      </c>
      <c r="N17" s="10"/>
      <c r="O17" s="12">
        <v>17531728245</v>
      </c>
      <c r="P17" s="10"/>
      <c r="Q17" s="95">
        <f t="shared" si="1"/>
        <v>-3253194045</v>
      </c>
      <c r="R17" s="95"/>
      <c r="U17" s="40"/>
      <c r="V17" s="40"/>
    </row>
    <row r="18" spans="1:22" ht="21.75" customHeight="1">
      <c r="A18" s="21" t="s">
        <v>35</v>
      </c>
      <c r="B18" s="10"/>
      <c r="C18" s="12">
        <v>36844497</v>
      </c>
      <c r="D18" s="10"/>
      <c r="E18" s="12">
        <v>183492613936</v>
      </c>
      <c r="F18" s="10"/>
      <c r="G18" s="12">
        <v>212426579008</v>
      </c>
      <c r="H18" s="10"/>
      <c r="I18" s="39">
        <f t="shared" si="0"/>
        <v>-28933965072</v>
      </c>
      <c r="J18" s="10"/>
      <c r="K18" s="12">
        <v>36844497</v>
      </c>
      <c r="L18" s="10"/>
      <c r="M18" s="12">
        <v>183492613936</v>
      </c>
      <c r="N18" s="10"/>
      <c r="O18" s="12">
        <v>180184031776</v>
      </c>
      <c r="P18" s="10"/>
      <c r="Q18" s="95">
        <f>M18-O18</f>
        <v>3308582160</v>
      </c>
      <c r="R18" s="95"/>
      <c r="U18" s="40"/>
      <c r="V18" s="40"/>
    </row>
    <row r="19" spans="1:22" ht="21.75" customHeight="1">
      <c r="A19" s="21" t="s">
        <v>28</v>
      </c>
      <c r="B19" s="10"/>
      <c r="C19" s="12">
        <v>195687746</v>
      </c>
      <c r="D19" s="10"/>
      <c r="E19" s="12">
        <v>96289084936</v>
      </c>
      <c r="F19" s="10"/>
      <c r="G19" s="12">
        <v>106987872151</v>
      </c>
      <c r="H19" s="10"/>
      <c r="I19" s="39">
        <f t="shared" si="0"/>
        <v>-10698787215</v>
      </c>
      <c r="J19" s="10"/>
      <c r="K19" s="12">
        <v>195687746</v>
      </c>
      <c r="L19" s="10"/>
      <c r="M19" s="12">
        <v>96289084936</v>
      </c>
      <c r="N19" s="10"/>
      <c r="O19" s="12">
        <v>56889481472</v>
      </c>
      <c r="P19" s="10"/>
      <c r="Q19" s="95">
        <f t="shared" si="1"/>
        <v>39399603464</v>
      </c>
      <c r="R19" s="95"/>
      <c r="U19" s="40"/>
      <c r="V19" s="40"/>
    </row>
    <row r="20" spans="1:22" ht="21.75" customHeight="1">
      <c r="A20" s="21" t="s">
        <v>68</v>
      </c>
      <c r="B20" s="10"/>
      <c r="C20" s="12">
        <v>9457</v>
      </c>
      <c r="D20" s="10"/>
      <c r="E20" s="12">
        <v>84248327576</v>
      </c>
      <c r="F20" s="10"/>
      <c r="G20" s="12">
        <v>82080802457</v>
      </c>
      <c r="H20" s="10"/>
      <c r="I20" s="39">
        <f t="shared" si="0"/>
        <v>2167525119</v>
      </c>
      <c r="J20" s="10"/>
      <c r="K20" s="12">
        <v>9457</v>
      </c>
      <c r="L20" s="10"/>
      <c r="M20" s="12">
        <v>84248327576</v>
      </c>
      <c r="N20" s="10"/>
      <c r="O20" s="12">
        <v>79842219225</v>
      </c>
      <c r="P20" s="10"/>
      <c r="Q20" s="95">
        <f t="shared" si="1"/>
        <v>4406108351</v>
      </c>
      <c r="R20" s="95"/>
      <c r="U20" s="40"/>
      <c r="V20" s="40"/>
    </row>
    <row r="21" spans="1:22" ht="21.75" customHeight="1">
      <c r="A21" s="21" t="s">
        <v>27</v>
      </c>
      <c r="B21" s="10"/>
      <c r="C21" s="12">
        <v>35838502</v>
      </c>
      <c r="D21" s="10"/>
      <c r="E21" s="12">
        <v>83933119423</v>
      </c>
      <c r="F21" s="10"/>
      <c r="G21" s="12">
        <v>96152584602</v>
      </c>
      <c r="H21" s="10"/>
      <c r="I21" s="39">
        <f t="shared" si="0"/>
        <v>-12219465179</v>
      </c>
      <c r="J21" s="10"/>
      <c r="K21" s="12">
        <v>35838502</v>
      </c>
      <c r="L21" s="10"/>
      <c r="M21" s="12">
        <v>83933119423</v>
      </c>
      <c r="N21" s="10"/>
      <c r="O21" s="12">
        <v>76499857610</v>
      </c>
      <c r="P21" s="10"/>
      <c r="Q21" s="95">
        <f>M21-O21</f>
        <v>7433261813</v>
      </c>
      <c r="R21" s="95"/>
      <c r="U21" s="40"/>
      <c r="V21" s="40"/>
    </row>
    <row r="22" spans="1:22" ht="21.75" customHeight="1">
      <c r="A22" s="22" t="s">
        <v>20</v>
      </c>
      <c r="B22" s="10"/>
      <c r="C22" s="14">
        <v>64400000</v>
      </c>
      <c r="D22" s="10"/>
      <c r="E22" s="14">
        <v>99994272840</v>
      </c>
      <c r="F22" s="10"/>
      <c r="G22" s="14">
        <v>111261233160</v>
      </c>
      <c r="H22" s="10"/>
      <c r="I22" s="14">
        <f t="shared" si="0"/>
        <v>-11266960320</v>
      </c>
      <c r="J22" s="10"/>
      <c r="K22" s="14">
        <v>64400000</v>
      </c>
      <c r="L22" s="10"/>
      <c r="M22" s="14">
        <v>99994272840</v>
      </c>
      <c r="N22" s="10"/>
      <c r="O22" s="14">
        <v>98936745126</v>
      </c>
      <c r="P22" s="10"/>
      <c r="Q22" s="92">
        <f t="shared" si="1"/>
        <v>1057527714</v>
      </c>
      <c r="R22" s="92"/>
      <c r="U22" s="40"/>
      <c r="V22" s="40"/>
    </row>
    <row r="23" spans="1:22" ht="21.75" customHeight="1" thickBot="1">
      <c r="A23" s="5" t="s">
        <v>37</v>
      </c>
      <c r="B23" s="10"/>
      <c r="C23" s="15"/>
      <c r="D23" s="10"/>
      <c r="E23" s="15">
        <f>SUM(E8:E22)</f>
        <v>1220994130773</v>
      </c>
      <c r="F23" s="10"/>
      <c r="G23" s="15">
        <f>SUM(G8:G22)</f>
        <v>1317788259131</v>
      </c>
      <c r="H23" s="10"/>
      <c r="I23" s="15">
        <f>SUM(I8:I22)</f>
        <v>-96794128358</v>
      </c>
      <c r="J23" s="10"/>
      <c r="K23" s="15"/>
      <c r="L23" s="10"/>
      <c r="M23" s="15">
        <f>SUM(M8:M22)</f>
        <v>1220994130773</v>
      </c>
      <c r="N23" s="10"/>
      <c r="O23" s="15">
        <f>SUM(O8:O22)</f>
        <v>978036319142</v>
      </c>
      <c r="P23" s="10"/>
      <c r="Q23" s="93">
        <f>SUM(Q8:R22)</f>
        <v>242957811631</v>
      </c>
      <c r="R23" s="93"/>
    </row>
    <row r="24" spans="1:22" ht="13.5" thickTop="1"/>
    <row r="25" spans="1:22">
      <c r="I25" s="30"/>
    </row>
    <row r="27" spans="1:22">
      <c r="I27" s="40"/>
    </row>
  </sheetData>
  <mergeCells count="2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9"/>
  <sheetViews>
    <sheetView rightToLeft="1" tabSelected="1" view="pageBreakPreview" zoomScale="70" zoomScaleNormal="100" zoomScaleSheetLayoutView="70" workbookViewId="0">
      <selection activeCell="AI27" sqref="AI27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21.85546875" bestFit="1" customWidth="1"/>
    <col min="9" max="9" width="1.28515625" customWidth="1"/>
    <col min="10" max="10" width="24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style="43" customWidth="1"/>
    <col min="17" max="17" width="1.28515625" style="43" customWidth="1"/>
    <col min="18" max="18" width="18.28515625" style="43" bestFit="1" customWidth="1"/>
    <col min="19" max="19" width="1.28515625" style="43" customWidth="1"/>
    <col min="20" max="20" width="15.5703125" style="43" customWidth="1"/>
    <col min="21" max="21" width="1.28515625" style="43" customWidth="1"/>
    <col min="22" max="22" width="15.5703125" style="43" customWidth="1"/>
    <col min="23" max="23" width="1.28515625" style="43" customWidth="1"/>
    <col min="24" max="24" width="21.85546875" style="43" bestFit="1" customWidth="1"/>
    <col min="25" max="25" width="1.28515625" customWidth="1"/>
    <col min="26" max="26" width="24.85546875" bestFit="1" customWidth="1"/>
    <col min="27" max="27" width="1.28515625" customWidth="1"/>
    <col min="28" max="28" width="15.5703125" style="43" customWidth="1"/>
    <col min="29" max="29" width="0.28515625" customWidth="1"/>
    <col min="33" max="33" width="17.5703125" bestFit="1" customWidth="1"/>
  </cols>
  <sheetData>
    <row r="1" spans="1:3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33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33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33" ht="14.45" customHeight="1">
      <c r="A4" s="70" t="s">
        <v>3</v>
      </c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33" ht="14.45" customHeight="1">
      <c r="A5" s="86" t="s">
        <v>5</v>
      </c>
      <c r="B5" s="86"/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33" ht="14.45" customHeight="1">
      <c r="F6" s="81" t="s">
        <v>7</v>
      </c>
      <c r="G6" s="81"/>
      <c r="H6" s="81"/>
      <c r="I6" s="81"/>
      <c r="J6" s="81"/>
      <c r="L6" s="81" t="s">
        <v>8</v>
      </c>
      <c r="M6" s="81"/>
      <c r="N6" s="81"/>
      <c r="O6" s="81"/>
      <c r="P6" s="81"/>
      <c r="Q6" s="81"/>
      <c r="R6" s="81"/>
      <c r="T6" s="81" t="s">
        <v>9</v>
      </c>
      <c r="U6" s="81"/>
      <c r="V6" s="81"/>
      <c r="W6" s="81"/>
      <c r="X6" s="81"/>
      <c r="Y6" s="81"/>
      <c r="Z6" s="81"/>
      <c r="AA6" s="81"/>
      <c r="AB6" s="81"/>
    </row>
    <row r="7" spans="1:33" ht="14.45" customHeight="1">
      <c r="F7" s="3"/>
      <c r="G7" s="3"/>
      <c r="H7" s="3"/>
      <c r="I7" s="3"/>
      <c r="J7" s="3"/>
      <c r="L7" s="84" t="s">
        <v>10</v>
      </c>
      <c r="M7" s="84"/>
      <c r="N7" s="84"/>
      <c r="O7" s="3"/>
      <c r="P7" s="84" t="s">
        <v>11</v>
      </c>
      <c r="Q7" s="84"/>
      <c r="R7" s="84"/>
      <c r="T7" s="49"/>
      <c r="U7" s="49"/>
      <c r="V7" s="49"/>
      <c r="W7" s="49"/>
      <c r="X7" s="49"/>
      <c r="Y7" s="3"/>
      <c r="Z7" s="3"/>
      <c r="AA7" s="3"/>
      <c r="AB7" s="49"/>
    </row>
    <row r="8" spans="1:33" ht="14.45" customHeight="1">
      <c r="A8" s="81" t="s">
        <v>12</v>
      </c>
      <c r="B8" s="81"/>
      <c r="C8" s="81"/>
      <c r="E8" s="81" t="s">
        <v>13</v>
      </c>
      <c r="F8" s="81"/>
      <c r="H8" s="71" t="s">
        <v>14</v>
      </c>
      <c r="J8" s="71" t="s">
        <v>15</v>
      </c>
      <c r="L8" s="69" t="s">
        <v>13</v>
      </c>
      <c r="M8" s="3"/>
      <c r="N8" s="69" t="s">
        <v>14</v>
      </c>
      <c r="P8" s="69" t="s">
        <v>13</v>
      </c>
      <c r="Q8" s="49"/>
      <c r="R8" s="69" t="s">
        <v>16</v>
      </c>
      <c r="T8" s="71" t="s">
        <v>13</v>
      </c>
      <c r="V8" s="71" t="s">
        <v>17</v>
      </c>
      <c r="X8" s="71" t="s">
        <v>14</v>
      </c>
      <c r="Z8" s="71" t="s">
        <v>15</v>
      </c>
      <c r="AB8" s="71" t="s">
        <v>18</v>
      </c>
    </row>
    <row r="9" spans="1:33" ht="21.75" customHeight="1">
      <c r="A9" s="82" t="s">
        <v>19</v>
      </c>
      <c r="B9" s="82"/>
      <c r="C9" s="82"/>
      <c r="D9" s="10"/>
      <c r="E9" s="83">
        <v>220500</v>
      </c>
      <c r="F9" s="83"/>
      <c r="G9" s="10"/>
      <c r="H9" s="68">
        <v>1546519956</v>
      </c>
      <c r="I9" s="10"/>
      <c r="J9" s="68">
        <v>1983651626.25</v>
      </c>
      <c r="K9" s="10"/>
      <c r="L9" s="68">
        <v>0</v>
      </c>
      <c r="M9" s="10"/>
      <c r="N9" s="68">
        <v>0</v>
      </c>
      <c r="O9" s="10"/>
      <c r="P9" s="68">
        <v>-220500</v>
      </c>
      <c r="Q9" s="50"/>
      <c r="R9" s="68">
        <v>1984032894</v>
      </c>
      <c r="S9" s="50"/>
      <c r="T9" s="68">
        <v>0</v>
      </c>
      <c r="U9" s="50"/>
      <c r="V9" s="68">
        <v>0</v>
      </c>
      <c r="W9" s="50"/>
      <c r="X9" s="68">
        <v>0</v>
      </c>
      <c r="Y9" s="10"/>
      <c r="Z9" s="68">
        <v>0</v>
      </c>
      <c r="AA9" s="10"/>
      <c r="AB9" s="52">
        <v>0</v>
      </c>
      <c r="AE9" s="51"/>
    </row>
    <row r="10" spans="1:33" ht="21.75" customHeight="1">
      <c r="A10" s="80" t="s">
        <v>20</v>
      </c>
      <c r="B10" s="80"/>
      <c r="C10" s="80"/>
      <c r="D10" s="10"/>
      <c r="E10" s="77">
        <v>64400000</v>
      </c>
      <c r="F10" s="77"/>
      <c r="G10" s="10"/>
      <c r="H10" s="66">
        <v>154390620179</v>
      </c>
      <c r="I10" s="10"/>
      <c r="J10" s="66">
        <v>111261233160</v>
      </c>
      <c r="K10" s="10"/>
      <c r="L10" s="66">
        <v>0</v>
      </c>
      <c r="M10" s="10"/>
      <c r="N10" s="66">
        <v>0</v>
      </c>
      <c r="O10" s="10"/>
      <c r="P10" s="66">
        <v>0</v>
      </c>
      <c r="Q10" s="50"/>
      <c r="R10" s="66">
        <v>0</v>
      </c>
      <c r="S10" s="50"/>
      <c r="T10" s="66">
        <v>64400000</v>
      </c>
      <c r="U10" s="50"/>
      <c r="V10" s="66">
        <v>1562</v>
      </c>
      <c r="W10" s="50"/>
      <c r="X10" s="66">
        <v>154390620179</v>
      </c>
      <c r="Y10" s="10"/>
      <c r="Z10" s="66">
        <v>99994272840</v>
      </c>
      <c r="AA10" s="10"/>
      <c r="AB10" s="53">
        <v>7.94</v>
      </c>
      <c r="AE10" s="51"/>
    </row>
    <row r="11" spans="1:33" ht="21.75" customHeight="1">
      <c r="A11" s="80" t="s">
        <v>21</v>
      </c>
      <c r="B11" s="80"/>
      <c r="C11" s="80"/>
      <c r="D11" s="10"/>
      <c r="E11" s="77">
        <v>509934265</v>
      </c>
      <c r="F11" s="77"/>
      <c r="G11" s="10"/>
      <c r="H11" s="74">
        <v>194956716119</v>
      </c>
      <c r="I11" s="10"/>
      <c r="J11" s="74">
        <v>309715995391.30603</v>
      </c>
      <c r="K11" s="10"/>
      <c r="L11" s="74">
        <v>0</v>
      </c>
      <c r="M11" s="10"/>
      <c r="N11" s="74">
        <v>0</v>
      </c>
      <c r="O11" s="10"/>
      <c r="P11" s="74">
        <v>0</v>
      </c>
      <c r="Q11" s="50"/>
      <c r="R11" s="74">
        <v>0</v>
      </c>
      <c r="S11" s="50"/>
      <c r="T11" s="74">
        <v>509934265</v>
      </c>
      <c r="U11" s="50"/>
      <c r="V11" s="74">
        <v>581</v>
      </c>
      <c r="W11" s="50"/>
      <c r="X11" s="74">
        <v>194956716119</v>
      </c>
      <c r="Y11" s="10"/>
      <c r="Z11" s="74">
        <v>294508990707.60797</v>
      </c>
      <c r="AA11" s="10"/>
      <c r="AB11" s="54">
        <v>23.38</v>
      </c>
      <c r="AE11" s="51"/>
    </row>
    <row r="12" spans="1:33" ht="21.75" customHeight="1">
      <c r="A12" s="80" t="s">
        <v>22</v>
      </c>
      <c r="B12" s="80"/>
      <c r="C12" s="80"/>
      <c r="D12" s="10"/>
      <c r="E12" s="77">
        <v>1750000</v>
      </c>
      <c r="F12" s="77"/>
      <c r="G12" s="10"/>
      <c r="H12" s="66">
        <v>4032157879</v>
      </c>
      <c r="I12" s="10"/>
      <c r="J12" s="66">
        <v>6045066562.5</v>
      </c>
      <c r="K12" s="10"/>
      <c r="L12" s="66">
        <v>0</v>
      </c>
      <c r="M12" s="10"/>
      <c r="N12" s="66">
        <v>0</v>
      </c>
      <c r="O12" s="10"/>
      <c r="P12" s="66">
        <v>-1750000</v>
      </c>
      <c r="Q12" s="50"/>
      <c r="R12" s="66">
        <v>6827880989</v>
      </c>
      <c r="S12" s="50"/>
      <c r="T12" s="66">
        <v>0</v>
      </c>
      <c r="U12" s="50"/>
      <c r="V12" s="66">
        <v>0</v>
      </c>
      <c r="W12" s="50"/>
      <c r="X12" s="66">
        <v>0</v>
      </c>
      <c r="Y12" s="10"/>
      <c r="Z12" s="66">
        <v>0</v>
      </c>
      <c r="AA12" s="10"/>
      <c r="AB12" s="53">
        <v>0</v>
      </c>
      <c r="AE12" s="51"/>
      <c r="AG12" s="41">
        <v>1259767828172</v>
      </c>
    </row>
    <row r="13" spans="1:33" ht="21.75" customHeight="1">
      <c r="A13" s="80" t="s">
        <v>23</v>
      </c>
      <c r="B13" s="80"/>
      <c r="C13" s="80"/>
      <c r="D13" s="10"/>
      <c r="E13" s="77">
        <v>28000000</v>
      </c>
      <c r="F13" s="77"/>
      <c r="G13" s="10"/>
      <c r="H13" s="66">
        <v>17531728245</v>
      </c>
      <c r="I13" s="10"/>
      <c r="J13" s="66">
        <v>16199038800</v>
      </c>
      <c r="K13" s="10"/>
      <c r="L13" s="66">
        <v>0</v>
      </c>
      <c r="M13" s="10"/>
      <c r="N13" s="66">
        <v>0</v>
      </c>
      <c r="O13" s="10"/>
      <c r="P13" s="66">
        <v>0</v>
      </c>
      <c r="Q13" s="50"/>
      <c r="R13" s="66">
        <v>0</v>
      </c>
      <c r="S13" s="50"/>
      <c r="T13" s="66">
        <v>28000000</v>
      </c>
      <c r="U13" s="50"/>
      <c r="V13" s="66">
        <v>513</v>
      </c>
      <c r="W13" s="50"/>
      <c r="X13" s="66">
        <v>17531728245</v>
      </c>
      <c r="Y13" s="10"/>
      <c r="Z13" s="66">
        <v>14278534200</v>
      </c>
      <c r="AA13" s="10"/>
      <c r="AB13" s="53">
        <v>1.1299999999999999</v>
      </c>
      <c r="AE13" s="51"/>
    </row>
    <row r="14" spans="1:33" ht="21.75" customHeight="1">
      <c r="A14" s="80" t="s">
        <v>24</v>
      </c>
      <c r="B14" s="80"/>
      <c r="C14" s="80"/>
      <c r="D14" s="10"/>
      <c r="E14" s="77">
        <v>45334333</v>
      </c>
      <c r="F14" s="77"/>
      <c r="G14" s="10"/>
      <c r="H14" s="66">
        <v>94494585949</v>
      </c>
      <c r="I14" s="10"/>
      <c r="J14" s="66">
        <v>73365158573.962204</v>
      </c>
      <c r="K14" s="10"/>
      <c r="L14" s="66">
        <v>0</v>
      </c>
      <c r="M14" s="10"/>
      <c r="N14" s="66">
        <v>0</v>
      </c>
      <c r="O14" s="10"/>
      <c r="P14" s="66">
        <v>0</v>
      </c>
      <c r="Q14" s="50"/>
      <c r="R14" s="66">
        <v>0</v>
      </c>
      <c r="S14" s="50"/>
      <c r="T14" s="66">
        <v>45334333</v>
      </c>
      <c r="U14" s="50"/>
      <c r="V14" s="66">
        <v>1632</v>
      </c>
      <c r="W14" s="50"/>
      <c r="X14" s="66">
        <v>94494585949</v>
      </c>
      <c r="Y14" s="10"/>
      <c r="Z14" s="66">
        <v>73545416948.836807</v>
      </c>
      <c r="AA14" s="10"/>
      <c r="AB14" s="53">
        <v>5.84</v>
      </c>
      <c r="AE14" s="51"/>
    </row>
    <row r="15" spans="1:33" ht="21.75" customHeight="1">
      <c r="A15" s="80" t="s">
        <v>25</v>
      </c>
      <c r="B15" s="80"/>
      <c r="C15" s="80"/>
      <c r="D15" s="38"/>
      <c r="E15" s="77">
        <v>1000000</v>
      </c>
      <c r="F15" s="77"/>
      <c r="G15" s="10"/>
      <c r="H15" s="74">
        <v>5766451177</v>
      </c>
      <c r="I15" s="10"/>
      <c r="J15" s="74">
        <v>7395732000</v>
      </c>
      <c r="K15" s="10"/>
      <c r="L15" s="74">
        <v>0</v>
      </c>
      <c r="M15" s="10"/>
      <c r="N15" s="74">
        <v>0</v>
      </c>
      <c r="O15" s="10"/>
      <c r="P15" s="74">
        <v>-1000000</v>
      </c>
      <c r="Q15" s="50"/>
      <c r="R15" s="74">
        <v>7417180647</v>
      </c>
      <c r="S15" s="50"/>
      <c r="T15" s="74">
        <v>0</v>
      </c>
      <c r="U15" s="50"/>
      <c r="V15" s="74">
        <v>0</v>
      </c>
      <c r="W15" s="50"/>
      <c r="X15" s="74">
        <v>0</v>
      </c>
      <c r="Y15" s="10"/>
      <c r="Z15" s="74">
        <v>0</v>
      </c>
      <c r="AA15" s="10"/>
      <c r="AB15" s="54">
        <v>0</v>
      </c>
      <c r="AE15" s="51"/>
    </row>
    <row r="16" spans="1:33" ht="21.75" customHeight="1">
      <c r="A16" s="80" t="s">
        <v>26</v>
      </c>
      <c r="B16" s="80"/>
      <c r="C16" s="80"/>
      <c r="D16" s="10"/>
      <c r="E16" s="77">
        <v>4008660</v>
      </c>
      <c r="F16" s="77"/>
      <c r="G16" s="10"/>
      <c r="H16" s="66">
        <v>9694187780</v>
      </c>
      <c r="I16" s="10"/>
      <c r="J16" s="66">
        <v>11380612998.888</v>
      </c>
      <c r="K16" s="10"/>
      <c r="L16" s="66">
        <v>0</v>
      </c>
      <c r="M16" s="10"/>
      <c r="N16" s="66">
        <v>0</v>
      </c>
      <c r="O16" s="10"/>
      <c r="P16" s="66">
        <v>0</v>
      </c>
      <c r="Q16" s="50"/>
      <c r="R16" s="66">
        <v>0</v>
      </c>
      <c r="S16" s="50"/>
      <c r="T16" s="66">
        <v>4008660</v>
      </c>
      <c r="U16" s="50"/>
      <c r="V16" s="66">
        <v>2570</v>
      </c>
      <c r="W16" s="50"/>
      <c r="X16" s="66">
        <v>9694187780</v>
      </c>
      <c r="Y16" s="10"/>
      <c r="Z16" s="66">
        <v>10240957775.610001</v>
      </c>
      <c r="AA16" s="10"/>
      <c r="AB16" s="53">
        <v>0.81</v>
      </c>
      <c r="AE16" s="51"/>
    </row>
    <row r="17" spans="1:31" ht="21.75" customHeight="1">
      <c r="A17" s="80" t="s">
        <v>27</v>
      </c>
      <c r="B17" s="80"/>
      <c r="C17" s="80"/>
      <c r="D17" s="10"/>
      <c r="E17" s="77">
        <v>35838502</v>
      </c>
      <c r="F17" s="77"/>
      <c r="G17" s="10"/>
      <c r="H17" s="66">
        <v>85993855840</v>
      </c>
      <c r="I17" s="10"/>
      <c r="J17" s="66">
        <v>96152584602.456894</v>
      </c>
      <c r="K17" s="10"/>
      <c r="L17" s="66">
        <v>0</v>
      </c>
      <c r="M17" s="10"/>
      <c r="N17" s="66">
        <v>0</v>
      </c>
      <c r="O17" s="10"/>
      <c r="P17" s="66">
        <v>0</v>
      </c>
      <c r="Q17" s="50"/>
      <c r="R17" s="66">
        <v>0</v>
      </c>
      <c r="S17" s="50"/>
      <c r="T17" s="66">
        <v>35838502</v>
      </c>
      <c r="U17" s="50"/>
      <c r="V17" s="66">
        <v>2356</v>
      </c>
      <c r="W17" s="50"/>
      <c r="X17" s="66">
        <v>85993855840</v>
      </c>
      <c r="Y17" s="10"/>
      <c r="Z17" s="66">
        <v>83933119423.263596</v>
      </c>
      <c r="AA17" s="10"/>
      <c r="AB17" s="53">
        <v>6.66</v>
      </c>
      <c r="AE17" s="51"/>
    </row>
    <row r="18" spans="1:31" ht="21.75" customHeight="1">
      <c r="A18" s="80" t="s">
        <v>28</v>
      </c>
      <c r="B18" s="80"/>
      <c r="C18" s="80"/>
      <c r="D18" s="10"/>
      <c r="E18" s="77">
        <v>195687746</v>
      </c>
      <c r="F18" s="77"/>
      <c r="G18" s="10"/>
      <c r="H18" s="66">
        <v>66297282118</v>
      </c>
      <c r="I18" s="10"/>
      <c r="J18" s="66">
        <v>106987872151.215</v>
      </c>
      <c r="K18" s="10"/>
      <c r="L18" s="66">
        <v>0</v>
      </c>
      <c r="M18" s="10"/>
      <c r="N18" s="66">
        <v>0</v>
      </c>
      <c r="O18" s="10"/>
      <c r="P18" s="66">
        <v>0</v>
      </c>
      <c r="Q18" s="50"/>
      <c r="R18" s="66">
        <v>0</v>
      </c>
      <c r="S18" s="50"/>
      <c r="T18" s="66">
        <v>195687746</v>
      </c>
      <c r="U18" s="50"/>
      <c r="V18" s="66">
        <v>495</v>
      </c>
      <c r="W18" s="50"/>
      <c r="X18" s="66">
        <v>66297282118</v>
      </c>
      <c r="Y18" s="10"/>
      <c r="Z18" s="66">
        <v>96289084936.093506</v>
      </c>
      <c r="AA18" s="10"/>
      <c r="AB18" s="53">
        <v>7.64</v>
      </c>
      <c r="AE18" s="51"/>
    </row>
    <row r="19" spans="1:31" ht="21.75" customHeight="1">
      <c r="A19" s="80" t="s">
        <v>29</v>
      </c>
      <c r="B19" s="80"/>
      <c r="C19" s="80"/>
      <c r="D19" s="10"/>
      <c r="E19" s="77">
        <v>6056764</v>
      </c>
      <c r="F19" s="77"/>
      <c r="G19" s="10"/>
      <c r="H19" s="66">
        <v>6880817598</v>
      </c>
      <c r="I19" s="10"/>
      <c r="J19" s="66">
        <v>5388549997.5089998</v>
      </c>
      <c r="K19" s="10"/>
      <c r="L19" s="66">
        <v>0</v>
      </c>
      <c r="M19" s="10"/>
      <c r="N19" s="66">
        <v>0</v>
      </c>
      <c r="O19" s="10"/>
      <c r="P19" s="66">
        <v>0</v>
      </c>
      <c r="Q19" s="50"/>
      <c r="R19" s="66">
        <v>0</v>
      </c>
      <c r="S19" s="50"/>
      <c r="T19" s="66">
        <v>6056764</v>
      </c>
      <c r="U19" s="50"/>
      <c r="V19" s="66">
        <v>860</v>
      </c>
      <c r="W19" s="50"/>
      <c r="X19" s="66">
        <v>6880817598</v>
      </c>
      <c r="Y19" s="10"/>
      <c r="Z19" s="66">
        <v>5177824578.6120005</v>
      </c>
      <c r="AA19" s="10"/>
      <c r="AB19" s="53">
        <v>0.41</v>
      </c>
    </row>
    <row r="20" spans="1:31" ht="21.75" customHeight="1">
      <c r="A20" s="80" t="s">
        <v>30</v>
      </c>
      <c r="B20" s="80"/>
      <c r="C20" s="80"/>
      <c r="D20" s="10"/>
      <c r="E20" s="77">
        <v>3250000</v>
      </c>
      <c r="F20" s="77"/>
      <c r="G20" s="10"/>
      <c r="H20" s="66">
        <v>3910047106</v>
      </c>
      <c r="I20" s="10"/>
      <c r="J20" s="66">
        <v>4413084975</v>
      </c>
      <c r="K20" s="10"/>
      <c r="L20" s="66">
        <v>0</v>
      </c>
      <c r="M20" s="10"/>
      <c r="N20" s="66">
        <v>0</v>
      </c>
      <c r="O20" s="10"/>
      <c r="P20" s="66">
        <v>0</v>
      </c>
      <c r="Q20" s="50"/>
      <c r="R20" s="66">
        <v>0</v>
      </c>
      <c r="S20" s="50"/>
      <c r="T20" s="66">
        <v>3250000</v>
      </c>
      <c r="U20" s="50"/>
      <c r="V20" s="66">
        <v>1340</v>
      </c>
      <c r="W20" s="50"/>
      <c r="X20" s="66">
        <v>3910047106</v>
      </c>
      <c r="Y20" s="10"/>
      <c r="Z20" s="66">
        <v>4329087750</v>
      </c>
      <c r="AA20" s="10"/>
      <c r="AB20" s="53">
        <v>0.34</v>
      </c>
    </row>
    <row r="21" spans="1:31" ht="21.75" customHeight="1">
      <c r="A21" s="80" t="s">
        <v>31</v>
      </c>
      <c r="B21" s="80"/>
      <c r="C21" s="80"/>
      <c r="D21" s="10"/>
      <c r="E21" s="77">
        <v>12231150</v>
      </c>
      <c r="F21" s="77"/>
      <c r="G21" s="10"/>
      <c r="H21" s="66">
        <v>53886698074</v>
      </c>
      <c r="I21" s="10"/>
      <c r="J21" s="66">
        <v>80002105246.350006</v>
      </c>
      <c r="K21" s="10"/>
      <c r="L21" s="66">
        <v>0</v>
      </c>
      <c r="M21" s="10"/>
      <c r="N21" s="66">
        <v>0</v>
      </c>
      <c r="O21" s="10"/>
      <c r="P21" s="66">
        <v>0</v>
      </c>
      <c r="Q21" s="50"/>
      <c r="R21" s="66">
        <v>0</v>
      </c>
      <c r="S21" s="50"/>
      <c r="T21" s="66">
        <v>12231150</v>
      </c>
      <c r="U21" s="50"/>
      <c r="V21" s="66">
        <v>5690</v>
      </c>
      <c r="W21" s="50"/>
      <c r="X21" s="66">
        <v>53886698074</v>
      </c>
      <c r="Y21" s="10"/>
      <c r="Z21" s="66">
        <v>69181151801.175003</v>
      </c>
      <c r="AA21" s="10"/>
      <c r="AB21" s="53">
        <v>5.49</v>
      </c>
    </row>
    <row r="22" spans="1:31" ht="21.75" customHeight="1">
      <c r="A22" s="80" t="s">
        <v>32</v>
      </c>
      <c r="B22" s="80"/>
      <c r="C22" s="80"/>
      <c r="D22" s="10"/>
      <c r="E22" s="77">
        <v>1041186</v>
      </c>
      <c r="F22" s="77"/>
      <c r="G22" s="10"/>
      <c r="H22" s="66">
        <v>3450691979</v>
      </c>
      <c r="I22" s="10"/>
      <c r="J22" s="66">
        <v>6592892308.8210001</v>
      </c>
      <c r="K22" s="10"/>
      <c r="L22" s="66">
        <v>0</v>
      </c>
      <c r="M22" s="10"/>
      <c r="N22" s="66">
        <v>0</v>
      </c>
      <c r="O22" s="10"/>
      <c r="P22" s="66">
        <v>0</v>
      </c>
      <c r="Q22" s="50"/>
      <c r="R22" s="66">
        <v>0</v>
      </c>
      <c r="S22" s="50"/>
      <c r="T22" s="66">
        <v>1041186</v>
      </c>
      <c r="U22" s="50"/>
      <c r="V22" s="66">
        <v>5130</v>
      </c>
      <c r="W22" s="50"/>
      <c r="X22" s="66">
        <v>3450691979</v>
      </c>
      <c r="Y22" s="10"/>
      <c r="Z22" s="66">
        <v>5309503539.1289997</v>
      </c>
      <c r="AA22" s="10"/>
      <c r="AB22" s="53">
        <v>0.42</v>
      </c>
    </row>
    <row r="23" spans="1:31" ht="21.75" customHeight="1">
      <c r="A23" s="80" t="s">
        <v>33</v>
      </c>
      <c r="B23" s="80"/>
      <c r="C23" s="80"/>
      <c r="D23" s="10"/>
      <c r="E23" s="77">
        <v>20833333</v>
      </c>
      <c r="F23" s="77"/>
      <c r="G23" s="10"/>
      <c r="H23" s="66">
        <v>85866313341</v>
      </c>
      <c r="I23" s="10"/>
      <c r="J23" s="66">
        <v>78053633126.1418</v>
      </c>
      <c r="K23" s="10"/>
      <c r="L23" s="66">
        <v>0</v>
      </c>
      <c r="M23" s="10"/>
      <c r="N23" s="66">
        <v>0</v>
      </c>
      <c r="O23" s="10"/>
      <c r="P23" s="66">
        <v>0</v>
      </c>
      <c r="Q23" s="50"/>
      <c r="R23" s="66">
        <v>0</v>
      </c>
      <c r="S23" s="50"/>
      <c r="T23" s="66">
        <v>20833333</v>
      </c>
      <c r="U23" s="50"/>
      <c r="V23" s="66">
        <v>3500</v>
      </c>
      <c r="W23" s="50"/>
      <c r="X23" s="66">
        <v>85866313341</v>
      </c>
      <c r="Y23" s="10"/>
      <c r="Z23" s="66">
        <v>72482811340.274994</v>
      </c>
      <c r="AA23" s="10"/>
      <c r="AB23" s="53">
        <v>5.75</v>
      </c>
    </row>
    <row r="24" spans="1:31" ht="21.75" customHeight="1">
      <c r="A24" s="80" t="s">
        <v>34</v>
      </c>
      <c r="B24" s="80"/>
      <c r="C24" s="80"/>
      <c r="D24" s="10"/>
      <c r="E24" s="77">
        <v>53899976</v>
      </c>
      <c r="F24" s="77"/>
      <c r="G24" s="10"/>
      <c r="H24" s="66">
        <v>102278256028</v>
      </c>
      <c r="I24" s="10"/>
      <c r="J24" s="66">
        <v>123768116339.868</v>
      </c>
      <c r="K24" s="10"/>
      <c r="L24" s="66">
        <v>0</v>
      </c>
      <c r="M24" s="10"/>
      <c r="N24" s="66">
        <v>0</v>
      </c>
      <c r="O24" s="10"/>
      <c r="P24" s="66">
        <v>0</v>
      </c>
      <c r="Q24" s="50"/>
      <c r="R24" s="66">
        <v>0</v>
      </c>
      <c r="S24" s="50"/>
      <c r="T24" s="66">
        <v>53899976</v>
      </c>
      <c r="U24" s="50"/>
      <c r="V24" s="66">
        <v>2314</v>
      </c>
      <c r="W24" s="50"/>
      <c r="X24" s="66">
        <v>102278256028</v>
      </c>
      <c r="Y24" s="10"/>
      <c r="Z24" s="66">
        <v>123982433424.439</v>
      </c>
      <c r="AA24" s="10"/>
      <c r="AB24" s="53">
        <v>9.84</v>
      </c>
    </row>
    <row r="25" spans="1:31" ht="21.75" customHeight="1">
      <c r="A25" s="80" t="s">
        <v>35</v>
      </c>
      <c r="B25" s="80"/>
      <c r="C25" s="80"/>
      <c r="D25" s="10"/>
      <c r="E25" s="77">
        <v>36844497</v>
      </c>
      <c r="F25" s="77"/>
      <c r="G25" s="10"/>
      <c r="H25" s="66">
        <v>190130523480</v>
      </c>
      <c r="I25" s="10"/>
      <c r="J25" s="66">
        <v>212426579008.53</v>
      </c>
      <c r="K25" s="10"/>
      <c r="L25" s="66">
        <v>0</v>
      </c>
      <c r="M25" s="10"/>
      <c r="N25" s="66">
        <v>0</v>
      </c>
      <c r="O25" s="10"/>
      <c r="P25" s="66">
        <v>0</v>
      </c>
      <c r="Q25" s="50"/>
      <c r="R25" s="66">
        <v>0</v>
      </c>
      <c r="S25" s="50"/>
      <c r="T25" s="66">
        <v>36844497</v>
      </c>
      <c r="U25" s="50"/>
      <c r="V25" s="66">
        <v>5010</v>
      </c>
      <c r="W25" s="50"/>
      <c r="X25" s="66">
        <v>190130523480</v>
      </c>
      <c r="Y25" s="10"/>
      <c r="Z25" s="66">
        <v>183492613936.67801</v>
      </c>
      <c r="AA25" s="10"/>
      <c r="AB25" s="53">
        <v>14.57</v>
      </c>
    </row>
    <row r="26" spans="1:31" ht="21.75" customHeight="1">
      <c r="A26" s="76" t="s">
        <v>36</v>
      </c>
      <c r="B26" s="76"/>
      <c r="C26" s="76"/>
      <c r="D26" s="13"/>
      <c r="E26" s="77">
        <v>9467</v>
      </c>
      <c r="F26" s="77"/>
      <c r="G26" s="10"/>
      <c r="H26" s="72">
        <v>79926645808</v>
      </c>
      <c r="I26" s="10"/>
      <c r="J26" s="72">
        <v>82165229040</v>
      </c>
      <c r="K26" s="10"/>
      <c r="L26" s="72">
        <v>0</v>
      </c>
      <c r="M26" s="10"/>
      <c r="N26" s="72">
        <v>0</v>
      </c>
      <c r="O26" s="10"/>
      <c r="P26" s="72">
        <v>-10</v>
      </c>
      <c r="Q26" s="50"/>
      <c r="R26" s="72">
        <v>86601000</v>
      </c>
      <c r="S26" s="50"/>
      <c r="T26" s="72">
        <v>9457</v>
      </c>
      <c r="U26" s="50"/>
      <c r="V26" s="72">
        <v>8930000</v>
      </c>
      <c r="W26" s="50"/>
      <c r="X26" s="72">
        <v>79842219225</v>
      </c>
      <c r="Y26" s="10"/>
      <c r="Z26" s="72">
        <v>84248327576</v>
      </c>
      <c r="AA26" s="10"/>
      <c r="AB26" s="55">
        <v>6.69</v>
      </c>
    </row>
    <row r="27" spans="1:31" ht="21.75" customHeight="1">
      <c r="A27" s="78" t="s">
        <v>37</v>
      </c>
      <c r="B27" s="78"/>
      <c r="C27" s="78"/>
      <c r="D27" s="78"/>
      <c r="E27" s="10"/>
      <c r="F27" s="73"/>
      <c r="G27" s="10"/>
      <c r="H27" s="73">
        <f>SUM(H9:H26)</f>
        <v>1161034098656</v>
      </c>
      <c r="I27" s="10"/>
      <c r="J27" s="73">
        <f>SUM(J9:J26)</f>
        <v>1333297135908.7981</v>
      </c>
      <c r="K27" s="10"/>
      <c r="L27" s="73">
        <v>0</v>
      </c>
      <c r="M27" s="10"/>
      <c r="N27" s="73">
        <v>0</v>
      </c>
      <c r="O27" s="10"/>
      <c r="P27" s="73"/>
      <c r="Q27" s="50"/>
      <c r="R27" s="73">
        <f>SUM(R9:R26)</f>
        <v>16315695530</v>
      </c>
      <c r="S27" s="50"/>
      <c r="T27" s="73">
        <f>SUM(T9:T26)</f>
        <v>1017369869</v>
      </c>
      <c r="U27" s="50"/>
      <c r="V27" s="73"/>
      <c r="W27" s="50"/>
      <c r="X27" s="73">
        <f>SUM(X9:X26)</f>
        <v>1149604543061</v>
      </c>
      <c r="Y27" s="10"/>
      <c r="Z27" s="73">
        <f>SUM(Z9:Z26)</f>
        <v>1220994130777.72</v>
      </c>
      <c r="AA27" s="10"/>
      <c r="AB27" s="56">
        <f>SUM(AB9:AB26)</f>
        <v>96.91</v>
      </c>
    </row>
    <row r="29" spans="1:31">
      <c r="P29" s="79"/>
      <c r="Q29" s="79"/>
      <c r="R29" s="79"/>
    </row>
  </sheetData>
  <mergeCells count="51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C26"/>
    <mergeCell ref="E26:F26"/>
    <mergeCell ref="A27:D27"/>
    <mergeCell ref="P29:R29"/>
    <mergeCell ref="A23:C23"/>
    <mergeCell ref="E23:F23"/>
    <mergeCell ref="A24:C24"/>
    <mergeCell ref="E24:F24"/>
    <mergeCell ref="A25:C25"/>
    <mergeCell ref="E25:F2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4"/>
  <sheetViews>
    <sheetView rightToLeft="1" view="pageBreakPreview" zoomScaleNormal="100" zoomScaleSheetLayoutView="100" workbookViewId="0">
      <selection activeCell="L9" sqref="L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4.85546875" bestFit="1" customWidth="1"/>
    <col min="7" max="7" width="1.28515625" customWidth="1"/>
    <col min="8" max="8" width="14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5" max="15" width="16.42578125" bestFit="1" customWidth="1"/>
    <col min="18" max="18" width="16.42578125" bestFit="1" customWidth="1"/>
  </cols>
  <sheetData>
    <row r="1" spans="1:15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5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5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5" ht="14.45" customHeight="1"/>
    <row r="5" spans="1:15" s="18" customFormat="1" ht="14.45" customHeight="1">
      <c r="A5" s="17" t="s">
        <v>41</v>
      </c>
      <c r="B5" s="88" t="s">
        <v>42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5" ht="14.45" customHeight="1">
      <c r="D6" s="2" t="s">
        <v>7</v>
      </c>
      <c r="F6" s="87" t="s">
        <v>8</v>
      </c>
      <c r="G6" s="87"/>
      <c r="H6" s="87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4.45" customHeight="1">
      <c r="A8" s="87" t="s">
        <v>43</v>
      </c>
      <c r="B8" s="87"/>
      <c r="D8" s="2" t="s">
        <v>44</v>
      </c>
      <c r="F8" s="2" t="s">
        <v>45</v>
      </c>
      <c r="H8" s="2" t="s">
        <v>46</v>
      </c>
      <c r="J8" s="2" t="s">
        <v>44</v>
      </c>
      <c r="L8" s="2" t="s">
        <v>18</v>
      </c>
    </row>
    <row r="9" spans="1:15" ht="21.75" customHeight="1">
      <c r="A9" s="76" t="s">
        <v>123</v>
      </c>
      <c r="B9" s="76"/>
      <c r="D9" s="14">
        <v>1319605070</v>
      </c>
      <c r="E9" s="10"/>
      <c r="F9" s="14">
        <v>39905548617</v>
      </c>
      <c r="G9" s="10"/>
      <c r="H9" s="14">
        <v>40876088258</v>
      </c>
      <c r="I9" s="10"/>
      <c r="J9" s="14">
        <f>D9+F9-H9</f>
        <v>349065429</v>
      </c>
      <c r="K9" s="10"/>
      <c r="L9" s="33">
        <f>J9/O13</f>
        <v>2.7708711176289942E-4</v>
      </c>
    </row>
    <row r="10" spans="1:15" ht="21.75" customHeight="1" thickBot="1">
      <c r="A10" s="78" t="s">
        <v>37</v>
      </c>
      <c r="B10" s="78"/>
      <c r="D10" s="15">
        <f>SUM(D9:D9)</f>
        <v>1319605070</v>
      </c>
      <c r="E10" s="10"/>
      <c r="F10" s="15">
        <f>SUM(F9:F9)</f>
        <v>39905548617</v>
      </c>
      <c r="G10" s="10"/>
      <c r="H10" s="15">
        <f>SUM(H9:H9)</f>
        <v>40876088258</v>
      </c>
      <c r="I10" s="10"/>
      <c r="J10" s="15">
        <f>SUM(J9:J9)</f>
        <v>349065429</v>
      </c>
      <c r="K10" s="10"/>
      <c r="L10" s="33">
        <f>SUM(L9)</f>
        <v>2.7708711176289942E-4</v>
      </c>
    </row>
    <row r="11" spans="1:15" ht="13.5" thickTop="1"/>
    <row r="13" spans="1:15">
      <c r="O13" s="41">
        <v>1259767828172</v>
      </c>
    </row>
    <row r="14" spans="1:15">
      <c r="J14" s="40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rightToLeft="1" view="pageBreakPreview" zoomScaleNormal="100" zoomScaleSheetLayoutView="100" workbookViewId="0">
      <selection activeCell="H11" sqref="H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6" max="16" width="16.42578125" bestFit="1" customWidth="1"/>
  </cols>
  <sheetData>
    <row r="1" spans="1:16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6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</row>
    <row r="3" spans="1:16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6" ht="14.45" customHeight="1"/>
    <row r="5" spans="1:16" ht="29.1" customHeight="1">
      <c r="A5" s="1" t="s">
        <v>48</v>
      </c>
      <c r="B5" s="86" t="s">
        <v>49</v>
      </c>
      <c r="C5" s="86"/>
      <c r="D5" s="86"/>
      <c r="E5" s="86"/>
      <c r="F5" s="86"/>
      <c r="G5" s="86"/>
      <c r="H5" s="86"/>
      <c r="I5" s="86"/>
      <c r="J5" s="86"/>
    </row>
    <row r="6" spans="1:16" ht="14.45" customHeight="1"/>
    <row r="7" spans="1:16" ht="14.45" customHeight="1">
      <c r="A7" s="87" t="s">
        <v>50</v>
      </c>
      <c r="B7" s="87"/>
      <c r="D7" s="2" t="s">
        <v>51</v>
      </c>
      <c r="F7" s="2" t="s">
        <v>44</v>
      </c>
      <c r="H7" s="2" t="s">
        <v>52</v>
      </c>
      <c r="J7" s="2" t="s">
        <v>53</v>
      </c>
      <c r="P7" s="41">
        <v>1259767828172</v>
      </c>
    </row>
    <row r="8" spans="1:16" ht="21.75" customHeight="1">
      <c r="A8" s="89" t="s">
        <v>54</v>
      </c>
      <c r="B8" s="89"/>
      <c r="D8" s="20" t="s">
        <v>55</v>
      </c>
      <c r="F8" s="11">
        <f>'درآمد سرمایه گذاری در سهام'!J38</f>
        <v>-91907988414</v>
      </c>
      <c r="G8" s="10"/>
      <c r="H8" s="23">
        <f>F8/F11</f>
        <v>1.0000062052553729</v>
      </c>
      <c r="I8" s="10"/>
      <c r="J8" s="26">
        <f>-F8/P7</f>
        <v>7.295629111862946E-2</v>
      </c>
    </row>
    <row r="9" spans="1:16" ht="21.75" customHeight="1">
      <c r="A9" s="90" t="s">
        <v>58</v>
      </c>
      <c r="B9" s="90"/>
      <c r="D9" s="21" t="s">
        <v>56</v>
      </c>
      <c r="F9" s="12">
        <f>'درآمد سپرده بانکی'!D9</f>
        <v>570309</v>
      </c>
      <c r="G9" s="10"/>
      <c r="H9" s="24">
        <f>F9/F11</f>
        <v>-6.2052553728410495E-6</v>
      </c>
      <c r="I9" s="10"/>
      <c r="J9" s="27">
        <f>F9/P7</f>
        <v>4.5270960826770211E-7</v>
      </c>
    </row>
    <row r="10" spans="1:16" ht="21.75" customHeight="1">
      <c r="A10" s="91" t="s">
        <v>59</v>
      </c>
      <c r="B10" s="91"/>
      <c r="D10" s="22" t="s">
        <v>57</v>
      </c>
      <c r="F10" s="14">
        <f>'سایر درآمدها'!D10</f>
        <v>0</v>
      </c>
      <c r="G10" s="10"/>
      <c r="H10" s="24">
        <f>F10/F11</f>
        <v>0</v>
      </c>
      <c r="I10" s="10"/>
      <c r="J10" s="28">
        <f>F10/P7</f>
        <v>0</v>
      </c>
    </row>
    <row r="11" spans="1:16" ht="21.75" customHeight="1">
      <c r="A11" s="78" t="s">
        <v>37</v>
      </c>
      <c r="B11" s="78"/>
      <c r="D11" s="6"/>
      <c r="F11" s="15">
        <f>SUM(F8:F10)</f>
        <v>-91907418105</v>
      </c>
      <c r="G11" s="10"/>
      <c r="H11" s="25">
        <f>SUM(H8:H10)</f>
        <v>1</v>
      </c>
      <c r="I11" s="10"/>
      <c r="J11" s="25">
        <f>SUM(J8:J10)</f>
        <v>7.2956743828237733E-2</v>
      </c>
    </row>
    <row r="18" spans="6:6">
      <c r="F18" s="29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2"/>
  <sheetViews>
    <sheetView rightToLeft="1" view="pageBreakPreview" topLeftCell="A5" zoomScale="85" zoomScaleNormal="85" zoomScaleSheetLayoutView="85" workbookViewId="0">
      <selection activeCell="L37" sqref="L9:L3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5703125" bestFit="1" customWidth="1"/>
    <col min="7" max="7" width="1.28515625" customWidth="1"/>
    <col min="8" max="8" width="14.5703125" bestFit="1" customWidth="1"/>
    <col min="9" max="9" width="1.28515625" customWidth="1"/>
    <col min="10" max="10" width="16.5703125" bestFit="1" customWidth="1"/>
    <col min="11" max="11" width="1.28515625" customWidth="1"/>
    <col min="12" max="12" width="15.5703125" style="43" customWidth="1"/>
    <col min="13" max="13" width="2.140625" style="43" customWidth="1"/>
    <col min="14" max="14" width="1.28515625" customWidth="1"/>
    <col min="15" max="15" width="14.7109375" bestFit="1" customWidth="1"/>
    <col min="16" max="17" width="1.28515625" customWidth="1"/>
    <col min="18" max="18" width="16.7109375" bestFit="1" customWidth="1"/>
    <col min="19" max="19" width="1.28515625" customWidth="1"/>
    <col min="20" max="20" width="15.42578125" bestFit="1" customWidth="1"/>
    <col min="21" max="21" width="1.28515625" customWidth="1"/>
    <col min="22" max="22" width="17" style="43" bestFit="1" customWidth="1"/>
    <col min="23" max="23" width="1.28515625" customWidth="1"/>
    <col min="24" max="24" width="15.5703125" style="60" customWidth="1"/>
    <col min="25" max="25" width="0.28515625" customWidth="1"/>
    <col min="26" max="26" width="9.140625" style="43"/>
    <col min="27" max="27" width="12.42578125" style="59" bestFit="1" customWidth="1"/>
  </cols>
  <sheetData>
    <row r="1" spans="1:24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24" ht="14.45" customHeight="1"/>
    <row r="5" spans="1:24" ht="14.45" customHeight="1">
      <c r="A5" s="1" t="s">
        <v>60</v>
      </c>
      <c r="B5" s="86" t="s">
        <v>61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4.45" customHeight="1">
      <c r="D6" s="87" t="s">
        <v>62</v>
      </c>
      <c r="E6" s="87"/>
      <c r="F6" s="87"/>
      <c r="G6" s="87"/>
      <c r="H6" s="87"/>
      <c r="I6" s="87"/>
      <c r="J6" s="87"/>
      <c r="K6" s="87"/>
      <c r="L6" s="87"/>
      <c r="M6" s="42"/>
      <c r="O6" s="87" t="s">
        <v>63</v>
      </c>
      <c r="P6" s="87"/>
      <c r="Q6" s="87"/>
      <c r="R6" s="87"/>
      <c r="S6" s="87"/>
      <c r="T6" s="87"/>
      <c r="U6" s="87"/>
      <c r="V6" s="87"/>
      <c r="W6" s="87"/>
      <c r="X6" s="87"/>
    </row>
    <row r="7" spans="1:24" ht="14.45" customHeight="1">
      <c r="D7" s="3"/>
      <c r="E7" s="3"/>
      <c r="F7" s="3"/>
      <c r="G7" s="3"/>
      <c r="H7" s="3"/>
      <c r="I7" s="3"/>
      <c r="J7" s="84" t="s">
        <v>37</v>
      </c>
      <c r="K7" s="84"/>
      <c r="L7" s="84"/>
      <c r="M7" s="42"/>
      <c r="O7" s="3"/>
      <c r="P7" s="3"/>
      <c r="Q7" s="3"/>
      <c r="R7" s="3"/>
      <c r="S7" s="3"/>
      <c r="T7" s="3"/>
      <c r="U7" s="3"/>
      <c r="V7" s="84" t="s">
        <v>37</v>
      </c>
      <c r="W7" s="84"/>
      <c r="X7" s="84"/>
    </row>
    <row r="8" spans="1:24" ht="14.45" customHeight="1">
      <c r="A8" s="87" t="s">
        <v>64</v>
      </c>
      <c r="B8" s="87"/>
      <c r="D8" s="2" t="s">
        <v>65</v>
      </c>
      <c r="F8" s="2" t="s">
        <v>66</v>
      </c>
      <c r="H8" s="2" t="s">
        <v>67</v>
      </c>
      <c r="J8" s="4" t="s">
        <v>44</v>
      </c>
      <c r="K8" s="3"/>
      <c r="L8" s="36" t="s">
        <v>52</v>
      </c>
      <c r="M8" s="42"/>
      <c r="O8" s="2" t="s">
        <v>65</v>
      </c>
      <c r="Q8" s="87" t="s">
        <v>66</v>
      </c>
      <c r="R8" s="87"/>
      <c r="T8" s="2" t="s">
        <v>67</v>
      </c>
      <c r="V8" s="36" t="s">
        <v>44</v>
      </c>
      <c r="W8" s="3"/>
      <c r="X8" s="61" t="s">
        <v>52</v>
      </c>
    </row>
    <row r="9" spans="1:24" ht="21.75" customHeight="1">
      <c r="A9" s="82" t="s">
        <v>22</v>
      </c>
      <c r="B9" s="82"/>
      <c r="C9" s="10"/>
      <c r="D9" s="11">
        <v>0</v>
      </c>
      <c r="E9" s="10"/>
      <c r="F9" s="11">
        <v>0</v>
      </c>
      <c r="G9" s="10"/>
      <c r="H9" s="11">
        <v>2795723110</v>
      </c>
      <c r="I9" s="10"/>
      <c r="J9" s="11">
        <f>H9+F9+D9</f>
        <v>2795723110</v>
      </c>
      <c r="K9" s="10"/>
      <c r="L9" s="47">
        <v>3.0418717221909492E-2</v>
      </c>
      <c r="M9" s="44"/>
      <c r="N9" s="10"/>
      <c r="O9" s="11">
        <v>610513740</v>
      </c>
      <c r="P9" s="10"/>
      <c r="Q9" s="83">
        <v>0</v>
      </c>
      <c r="R9" s="83"/>
      <c r="S9" s="10"/>
      <c r="T9" s="11">
        <v>4453756027</v>
      </c>
      <c r="U9" s="10"/>
      <c r="V9" s="35">
        <f>SUM(O9:T9)</f>
        <v>5064269767</v>
      </c>
      <c r="W9" s="10"/>
      <c r="X9" s="47">
        <v>1.6512081325533473E-2</v>
      </c>
    </row>
    <row r="10" spans="1:24" ht="21.75" customHeight="1">
      <c r="A10" s="80" t="s">
        <v>25</v>
      </c>
      <c r="B10" s="80"/>
      <c r="C10" s="10"/>
      <c r="D10" s="12">
        <v>0</v>
      </c>
      <c r="E10" s="10"/>
      <c r="F10" s="12">
        <v>0</v>
      </c>
      <c r="G10" s="10"/>
      <c r="H10" s="12">
        <v>1650729470</v>
      </c>
      <c r="I10" s="10"/>
      <c r="J10" s="12">
        <f>H10+F10+D10</f>
        <v>1650729470</v>
      </c>
      <c r="K10" s="10"/>
      <c r="L10" s="57">
        <v>1.7960674566875307E-2</v>
      </c>
      <c r="M10" s="45"/>
      <c r="N10" s="10"/>
      <c r="O10" s="12">
        <v>0</v>
      </c>
      <c r="P10" s="10"/>
      <c r="Q10" s="77">
        <v>0</v>
      </c>
      <c r="R10" s="77"/>
      <c r="S10" s="10"/>
      <c r="T10" s="12">
        <v>3442727613</v>
      </c>
      <c r="U10" s="10"/>
      <c r="V10" s="34">
        <f>O10+Q10+T10</f>
        <v>3442727613</v>
      </c>
      <c r="W10" s="10"/>
      <c r="X10" s="57">
        <v>1.1225033606610342E-2</v>
      </c>
    </row>
    <row r="11" spans="1:24" ht="21.75" customHeight="1">
      <c r="A11" s="80" t="s">
        <v>19</v>
      </c>
      <c r="B11" s="80"/>
      <c r="C11" s="10"/>
      <c r="D11" s="12">
        <v>0</v>
      </c>
      <c r="E11" s="10"/>
      <c r="F11" s="12">
        <v>0</v>
      </c>
      <c r="G11" s="10"/>
      <c r="H11" s="12">
        <v>437512938</v>
      </c>
      <c r="I11" s="10"/>
      <c r="J11" s="12">
        <f>D11+F11+H11</f>
        <v>437512938</v>
      </c>
      <c r="K11" s="10"/>
      <c r="L11" s="57">
        <v>4.7603363488842899E-3</v>
      </c>
      <c r="M11" s="45"/>
      <c r="N11" s="10"/>
      <c r="O11" s="12">
        <v>0</v>
      </c>
      <c r="P11" s="10"/>
      <c r="Q11" s="77">
        <v>0</v>
      </c>
      <c r="R11" s="77"/>
      <c r="S11" s="10"/>
      <c r="T11" s="12">
        <v>670142830</v>
      </c>
      <c r="U11" s="10"/>
      <c r="V11" s="48">
        <f t="shared" ref="V11:V37" si="0">O11+Q11+T11</f>
        <v>670142830</v>
      </c>
      <c r="W11" s="10"/>
      <c r="X11" s="57">
        <v>2.1850046339925069E-3</v>
      </c>
    </row>
    <row r="12" spans="1:24" ht="21.75" customHeight="1">
      <c r="A12" s="80" t="s">
        <v>68</v>
      </c>
      <c r="B12" s="80"/>
      <c r="C12" s="10"/>
      <c r="D12" s="12">
        <v>0</v>
      </c>
      <c r="E12" s="10"/>
      <c r="F12" s="12">
        <v>2167525119</v>
      </c>
      <c r="G12" s="10"/>
      <c r="H12" s="12">
        <v>2174417</v>
      </c>
      <c r="I12" s="10"/>
      <c r="J12" s="12">
        <f>D12+F12+H12</f>
        <v>2169699536</v>
      </c>
      <c r="K12" s="10"/>
      <c r="L12" s="57">
        <v>2.3607300882558514E-2</v>
      </c>
      <c r="M12" s="45"/>
      <c r="N12" s="10"/>
      <c r="O12" s="12">
        <v>0</v>
      </c>
      <c r="P12" s="10"/>
      <c r="Q12" s="77">
        <v>4406108351</v>
      </c>
      <c r="R12" s="77"/>
      <c r="S12" s="10"/>
      <c r="T12" s="12">
        <v>4364687992</v>
      </c>
      <c r="U12" s="10"/>
      <c r="V12" s="48">
        <f t="shared" si="0"/>
        <v>8770796343</v>
      </c>
      <c r="W12" s="10"/>
      <c r="X12" s="57">
        <v>2.8597233000701557E-2</v>
      </c>
    </row>
    <row r="13" spans="1:24" ht="21.75" customHeight="1">
      <c r="A13" s="80" t="s">
        <v>69</v>
      </c>
      <c r="B13" s="80"/>
      <c r="C13" s="10"/>
      <c r="D13" s="12">
        <v>0</v>
      </c>
      <c r="E13" s="10"/>
      <c r="F13" s="12">
        <v>0</v>
      </c>
      <c r="G13" s="10"/>
      <c r="H13" s="12">
        <v>0</v>
      </c>
      <c r="I13" s="10"/>
      <c r="J13" s="12">
        <f t="shared" ref="J13" si="1">H13+F13+D13</f>
        <v>0</v>
      </c>
      <c r="K13" s="10"/>
      <c r="L13" s="57">
        <v>0</v>
      </c>
      <c r="M13" s="45"/>
      <c r="N13" s="10"/>
      <c r="O13" s="12">
        <v>0</v>
      </c>
      <c r="P13" s="10"/>
      <c r="Q13" s="77">
        <v>0</v>
      </c>
      <c r="R13" s="77"/>
      <c r="S13" s="10"/>
      <c r="T13" s="12">
        <v>3323882</v>
      </c>
      <c r="U13" s="10"/>
      <c r="V13" s="48">
        <f t="shared" si="0"/>
        <v>3323882</v>
      </c>
      <c r="W13" s="10"/>
      <c r="X13" s="57">
        <v>1.083753678726113E-5</v>
      </c>
    </row>
    <row r="14" spans="1:24" ht="21.75" customHeight="1">
      <c r="A14" s="80" t="s">
        <v>70</v>
      </c>
      <c r="B14" s="80"/>
      <c r="C14" s="10"/>
      <c r="D14" s="12">
        <v>0</v>
      </c>
      <c r="E14" s="10"/>
      <c r="F14" s="12">
        <v>0</v>
      </c>
      <c r="G14" s="10"/>
      <c r="H14" s="12">
        <v>0</v>
      </c>
      <c r="I14" s="10"/>
      <c r="J14" s="12">
        <f t="shared" ref="J14:J15" si="2">D14+F14+H14</f>
        <v>0</v>
      </c>
      <c r="K14" s="10"/>
      <c r="L14" s="57">
        <v>0</v>
      </c>
      <c r="M14" s="45"/>
      <c r="N14" s="10"/>
      <c r="O14" s="12">
        <v>503830800</v>
      </c>
      <c r="P14" s="10"/>
      <c r="Q14" s="77">
        <v>0</v>
      </c>
      <c r="R14" s="77"/>
      <c r="S14" s="10"/>
      <c r="T14" s="12">
        <v>2839805868</v>
      </c>
      <c r="U14" s="10"/>
      <c r="V14" s="48">
        <f t="shared" si="0"/>
        <v>3343636668</v>
      </c>
      <c r="W14" s="10"/>
      <c r="X14" s="57">
        <v>1.0901946998324618E-2</v>
      </c>
    </row>
    <row r="15" spans="1:24" ht="21.75" customHeight="1">
      <c r="A15" s="80" t="s">
        <v>71</v>
      </c>
      <c r="B15" s="80"/>
      <c r="C15" s="10"/>
      <c r="D15" s="12">
        <v>0</v>
      </c>
      <c r="E15" s="10"/>
      <c r="F15" s="12">
        <v>0</v>
      </c>
      <c r="G15" s="10"/>
      <c r="H15" s="12">
        <v>0</v>
      </c>
      <c r="I15" s="10"/>
      <c r="J15" s="12">
        <f t="shared" si="2"/>
        <v>0</v>
      </c>
      <c r="K15" s="10"/>
      <c r="L15" s="57">
        <v>0</v>
      </c>
      <c r="M15" s="45"/>
      <c r="N15" s="10"/>
      <c r="O15" s="12">
        <v>0</v>
      </c>
      <c r="P15" s="10"/>
      <c r="Q15" s="77">
        <v>0</v>
      </c>
      <c r="R15" s="77"/>
      <c r="S15" s="10"/>
      <c r="T15" s="12">
        <v>3818846014</v>
      </c>
      <c r="U15" s="10"/>
      <c r="V15" s="48">
        <f t="shared" si="0"/>
        <v>3818846014</v>
      </c>
      <c r="W15" s="10"/>
      <c r="X15" s="57">
        <v>1.2451369862591552E-2</v>
      </c>
    </row>
    <row r="16" spans="1:24" ht="21.75" customHeight="1">
      <c r="A16" s="80" t="s">
        <v>72</v>
      </c>
      <c r="B16" s="80"/>
      <c r="C16" s="10"/>
      <c r="D16" s="12">
        <v>0</v>
      </c>
      <c r="E16" s="10"/>
      <c r="F16" s="12">
        <v>0</v>
      </c>
      <c r="G16" s="10"/>
      <c r="H16" s="12">
        <v>0</v>
      </c>
      <c r="I16" s="10"/>
      <c r="J16" s="12">
        <f t="shared" ref="J16" si="3">H16+F16+D16</f>
        <v>0</v>
      </c>
      <c r="K16" s="10"/>
      <c r="L16" s="57">
        <v>0</v>
      </c>
      <c r="M16" s="45"/>
      <c r="N16" s="10"/>
      <c r="O16" s="12">
        <v>0</v>
      </c>
      <c r="P16" s="10"/>
      <c r="Q16" s="77">
        <v>0</v>
      </c>
      <c r="R16" s="77"/>
      <c r="S16" s="10"/>
      <c r="T16" s="12">
        <v>1753995050</v>
      </c>
      <c r="U16" s="10"/>
      <c r="V16" s="48">
        <f t="shared" si="0"/>
        <v>1753995050</v>
      </c>
      <c r="W16" s="10"/>
      <c r="X16" s="57">
        <v>5.7189111644303037E-3</v>
      </c>
    </row>
    <row r="17" spans="1:24" ht="21.75" customHeight="1">
      <c r="A17" s="80" t="s">
        <v>32</v>
      </c>
      <c r="B17" s="80"/>
      <c r="C17" s="10"/>
      <c r="D17" s="12">
        <v>0</v>
      </c>
      <c r="E17" s="10"/>
      <c r="F17" s="12">
        <v>-1283388768</v>
      </c>
      <c r="G17" s="10"/>
      <c r="H17" s="12">
        <v>0</v>
      </c>
      <c r="I17" s="10"/>
      <c r="J17" s="12">
        <f t="shared" ref="J17:J18" si="4">D17+F17+H17</f>
        <v>-1283388768</v>
      </c>
      <c r="K17" s="10"/>
      <c r="L17" s="57">
        <v>1.3963843515092169E-2</v>
      </c>
      <c r="M17" s="45"/>
      <c r="N17" s="10"/>
      <c r="O17" s="12">
        <v>0</v>
      </c>
      <c r="P17" s="10"/>
      <c r="Q17" s="77">
        <v>2450755039</v>
      </c>
      <c r="R17" s="77"/>
      <c r="S17" s="10"/>
      <c r="T17" s="12">
        <v>8916637594</v>
      </c>
      <c r="U17" s="10"/>
      <c r="V17" s="48">
        <f t="shared" si="0"/>
        <v>11367392633</v>
      </c>
      <c r="W17" s="10"/>
      <c r="X17" s="57">
        <v>3.7063450458042331E-2</v>
      </c>
    </row>
    <row r="18" spans="1:24" ht="21.75" customHeight="1">
      <c r="A18" s="80" t="s">
        <v>73</v>
      </c>
      <c r="B18" s="80"/>
      <c r="C18" s="10"/>
      <c r="D18" s="12">
        <v>0</v>
      </c>
      <c r="E18" s="10"/>
      <c r="F18" s="12">
        <v>0</v>
      </c>
      <c r="G18" s="10"/>
      <c r="H18" s="12">
        <v>0</v>
      </c>
      <c r="I18" s="10"/>
      <c r="J18" s="12">
        <f t="shared" si="4"/>
        <v>0</v>
      </c>
      <c r="K18" s="10"/>
      <c r="L18" s="57">
        <v>0</v>
      </c>
      <c r="M18" s="45"/>
      <c r="N18" s="10"/>
      <c r="O18" s="12">
        <v>0</v>
      </c>
      <c r="P18" s="10"/>
      <c r="Q18" s="77">
        <v>0</v>
      </c>
      <c r="R18" s="77"/>
      <c r="S18" s="10"/>
      <c r="T18" s="12">
        <v>1245167137</v>
      </c>
      <c r="U18" s="10"/>
      <c r="V18" s="48">
        <f t="shared" si="0"/>
        <v>1245167137</v>
      </c>
      <c r="W18" s="10"/>
      <c r="X18" s="57">
        <v>4.0598747649664216E-3</v>
      </c>
    </row>
    <row r="19" spans="1:24" ht="21.75" customHeight="1">
      <c r="A19" s="80" t="s">
        <v>74</v>
      </c>
      <c r="B19" s="80"/>
      <c r="C19" s="10"/>
      <c r="D19" s="12">
        <v>0</v>
      </c>
      <c r="E19" s="10"/>
      <c r="F19" s="12">
        <v>0</v>
      </c>
      <c r="G19" s="10"/>
      <c r="H19" s="12">
        <v>0</v>
      </c>
      <c r="I19" s="10"/>
      <c r="J19" s="12">
        <f>H19+F19+D19</f>
        <v>0</v>
      </c>
      <c r="K19" s="10"/>
      <c r="L19" s="57">
        <v>0</v>
      </c>
      <c r="M19" s="45"/>
      <c r="N19" s="10"/>
      <c r="O19" s="12">
        <v>0</v>
      </c>
      <c r="P19" s="10"/>
      <c r="Q19" s="77">
        <v>0</v>
      </c>
      <c r="R19" s="77"/>
      <c r="S19" s="10"/>
      <c r="T19" s="12">
        <v>3678311037</v>
      </c>
      <c r="U19" s="10"/>
      <c r="V19" s="48">
        <f t="shared" si="0"/>
        <v>3678311037</v>
      </c>
      <c r="W19" s="10"/>
      <c r="X19" s="57">
        <v>1.1993154744505411E-2</v>
      </c>
    </row>
    <row r="20" spans="1:24" ht="21.75" customHeight="1">
      <c r="A20" s="80" t="s">
        <v>26</v>
      </c>
      <c r="B20" s="80"/>
      <c r="C20" s="10"/>
      <c r="D20" s="12">
        <v>0</v>
      </c>
      <c r="E20" s="10"/>
      <c r="F20" s="12">
        <v>-1139655222</v>
      </c>
      <c r="G20" s="10"/>
      <c r="H20" s="12">
        <v>0</v>
      </c>
      <c r="I20" s="10"/>
      <c r="J20" s="12">
        <f t="shared" ref="J20:J21" si="5">D20+F20+H20</f>
        <v>-1139655222</v>
      </c>
      <c r="K20" s="10"/>
      <c r="L20" s="57">
        <v>1.2399958280736352E-2</v>
      </c>
      <c r="M20" s="45"/>
      <c r="N20" s="10"/>
      <c r="O20" s="12">
        <v>0</v>
      </c>
      <c r="P20" s="10"/>
      <c r="Q20" s="77">
        <v>1019752356</v>
      </c>
      <c r="R20" s="77"/>
      <c r="S20" s="10"/>
      <c r="T20" s="12">
        <v>3106207499</v>
      </c>
      <c r="U20" s="10"/>
      <c r="V20" s="48">
        <f t="shared" si="0"/>
        <v>4125959855</v>
      </c>
      <c r="W20" s="10"/>
      <c r="X20" s="57">
        <v>1.3452716345323058E-2</v>
      </c>
    </row>
    <row r="21" spans="1:24" ht="21.75" customHeight="1">
      <c r="A21" s="80" t="s">
        <v>21</v>
      </c>
      <c r="B21" s="80"/>
      <c r="C21" s="10"/>
      <c r="D21" s="12">
        <v>0</v>
      </c>
      <c r="E21" s="10"/>
      <c r="F21" s="12">
        <v>-15207004683</v>
      </c>
      <c r="G21" s="10"/>
      <c r="H21" s="12">
        <v>0</v>
      </c>
      <c r="I21" s="10"/>
      <c r="J21" s="12">
        <f t="shared" si="5"/>
        <v>-15207004683</v>
      </c>
      <c r="K21" s="10"/>
      <c r="L21" s="57">
        <v>0.16545900900909691</v>
      </c>
      <c r="M21" s="45"/>
      <c r="N21" s="10"/>
      <c r="O21" s="12">
        <v>0</v>
      </c>
      <c r="P21" s="10"/>
      <c r="Q21" s="77">
        <v>135584949453</v>
      </c>
      <c r="R21" s="77"/>
      <c r="S21" s="10"/>
      <c r="T21" s="12">
        <v>2973004854</v>
      </c>
      <c r="U21" s="10"/>
      <c r="V21" s="48">
        <f t="shared" si="0"/>
        <v>138557954307</v>
      </c>
      <c r="W21" s="10"/>
      <c r="X21" s="57">
        <v>0.45176902398152502</v>
      </c>
    </row>
    <row r="22" spans="1:24" ht="21.75" customHeight="1">
      <c r="A22" s="80" t="s">
        <v>75</v>
      </c>
      <c r="B22" s="80"/>
      <c r="C22" s="10"/>
      <c r="D22" s="12">
        <v>0</v>
      </c>
      <c r="E22" s="10"/>
      <c r="F22" s="12">
        <v>0</v>
      </c>
      <c r="G22" s="10"/>
      <c r="H22" s="12">
        <v>0</v>
      </c>
      <c r="I22" s="10"/>
      <c r="J22" s="12">
        <f t="shared" ref="J22" si="6">H22+F22+D22</f>
        <v>0</v>
      </c>
      <c r="K22" s="10"/>
      <c r="L22" s="57">
        <v>0</v>
      </c>
      <c r="M22" s="45"/>
      <c r="N22" s="10"/>
      <c r="O22" s="12">
        <v>0</v>
      </c>
      <c r="P22" s="10"/>
      <c r="Q22" s="77">
        <v>0</v>
      </c>
      <c r="R22" s="77"/>
      <c r="S22" s="10"/>
      <c r="T22" s="12">
        <v>7168141230</v>
      </c>
      <c r="U22" s="10"/>
      <c r="V22" s="48">
        <f t="shared" si="0"/>
        <v>7168141230</v>
      </c>
      <c r="W22" s="10"/>
      <c r="X22" s="57">
        <v>2.3371766589911511E-2</v>
      </c>
    </row>
    <row r="23" spans="1:24" ht="21.75" customHeight="1">
      <c r="A23" s="80" t="s">
        <v>30</v>
      </c>
      <c r="B23" s="80"/>
      <c r="C23" s="10"/>
      <c r="D23" s="12">
        <v>0</v>
      </c>
      <c r="E23" s="10"/>
      <c r="F23" s="12">
        <v>-83997225</v>
      </c>
      <c r="G23" s="10"/>
      <c r="H23" s="12">
        <v>0</v>
      </c>
      <c r="I23" s="10"/>
      <c r="J23" s="12">
        <f t="shared" ref="J23:J24" si="7">D23+F23+H23</f>
        <v>-83997225</v>
      </c>
      <c r="K23" s="10"/>
      <c r="L23" s="57">
        <v>9.1392735767030476E-4</v>
      </c>
      <c r="M23" s="45"/>
      <c r="N23" s="10"/>
      <c r="O23" s="12">
        <v>0</v>
      </c>
      <c r="P23" s="10"/>
      <c r="Q23" s="77">
        <v>419040644</v>
      </c>
      <c r="R23" s="77"/>
      <c r="S23" s="10"/>
      <c r="T23" s="12">
        <v>648046925</v>
      </c>
      <c r="U23" s="10"/>
      <c r="V23" s="48">
        <f t="shared" si="0"/>
        <v>1067087569</v>
      </c>
      <c r="W23" s="10"/>
      <c r="X23" s="57">
        <v>3.4792452873677678E-3</v>
      </c>
    </row>
    <row r="24" spans="1:24" ht="21.75" customHeight="1">
      <c r="A24" s="80" t="s">
        <v>76</v>
      </c>
      <c r="B24" s="80"/>
      <c r="C24" s="10"/>
      <c r="D24" s="12">
        <v>0</v>
      </c>
      <c r="E24" s="10"/>
      <c r="F24" s="12">
        <v>0</v>
      </c>
      <c r="G24" s="10"/>
      <c r="H24" s="12">
        <v>0</v>
      </c>
      <c r="I24" s="10"/>
      <c r="J24" s="12">
        <f t="shared" si="7"/>
        <v>0</v>
      </c>
      <c r="K24" s="10"/>
      <c r="L24" s="57">
        <v>0</v>
      </c>
      <c r="M24" s="45"/>
      <c r="N24" s="10"/>
      <c r="O24" s="12">
        <v>0</v>
      </c>
      <c r="P24" s="10"/>
      <c r="Q24" s="77">
        <v>0</v>
      </c>
      <c r="R24" s="77"/>
      <c r="S24" s="10"/>
      <c r="T24" s="12">
        <v>987878567</v>
      </c>
      <c r="U24" s="10"/>
      <c r="V24" s="48">
        <f t="shared" si="0"/>
        <v>987878567</v>
      </c>
      <c r="W24" s="10"/>
      <c r="X24" s="57">
        <v>3.2209838710307134E-3</v>
      </c>
    </row>
    <row r="25" spans="1:24" ht="21.75" customHeight="1">
      <c r="A25" s="80" t="s">
        <v>77</v>
      </c>
      <c r="B25" s="80"/>
      <c r="C25" s="10"/>
      <c r="D25" s="12">
        <v>0</v>
      </c>
      <c r="E25" s="10"/>
      <c r="F25" s="12">
        <v>0</v>
      </c>
      <c r="G25" s="10"/>
      <c r="H25" s="12">
        <v>0</v>
      </c>
      <c r="I25" s="10"/>
      <c r="J25" s="12">
        <f t="shared" ref="J25" si="8">H25+F25+D25</f>
        <v>0</v>
      </c>
      <c r="K25" s="10"/>
      <c r="L25" s="57">
        <v>0</v>
      </c>
      <c r="M25" s="45"/>
      <c r="N25" s="10"/>
      <c r="O25" s="12">
        <v>292500000</v>
      </c>
      <c r="P25" s="10"/>
      <c r="Q25" s="77">
        <v>0</v>
      </c>
      <c r="R25" s="77"/>
      <c r="S25" s="10"/>
      <c r="T25" s="12">
        <v>511676747</v>
      </c>
      <c r="U25" s="10"/>
      <c r="V25" s="48">
        <f t="shared" si="0"/>
        <v>804176747</v>
      </c>
      <c r="W25" s="10"/>
      <c r="X25" s="57">
        <v>2.622023007757943E-3</v>
      </c>
    </row>
    <row r="26" spans="1:24" ht="21.75" customHeight="1">
      <c r="A26" s="80" t="s">
        <v>78</v>
      </c>
      <c r="B26" s="80"/>
      <c r="C26" s="10"/>
      <c r="D26" s="12">
        <v>0</v>
      </c>
      <c r="E26" s="10"/>
      <c r="F26" s="12">
        <v>0</v>
      </c>
      <c r="G26" s="10"/>
      <c r="H26" s="12">
        <v>0</v>
      </c>
      <c r="I26" s="10"/>
      <c r="J26" s="12">
        <f t="shared" ref="J26:J27" si="9">D26+F26+H26</f>
        <v>0</v>
      </c>
      <c r="K26" s="10"/>
      <c r="L26" s="57">
        <v>0</v>
      </c>
      <c r="M26" s="45"/>
      <c r="N26" s="10"/>
      <c r="O26" s="12">
        <v>0</v>
      </c>
      <c r="P26" s="10"/>
      <c r="Q26" s="77">
        <v>0</v>
      </c>
      <c r="R26" s="77"/>
      <c r="S26" s="10"/>
      <c r="T26" s="12">
        <v>1307920028</v>
      </c>
      <c r="U26" s="10"/>
      <c r="V26" s="48">
        <f t="shared" si="0"/>
        <v>1307920028</v>
      </c>
      <c r="W26" s="10"/>
      <c r="X26" s="57">
        <v>4.2644809347159758E-3</v>
      </c>
    </row>
    <row r="27" spans="1:24" ht="21.75" customHeight="1">
      <c r="A27" s="80" t="s">
        <v>35</v>
      </c>
      <c r="B27" s="80"/>
      <c r="C27" s="10"/>
      <c r="D27" s="12">
        <v>0</v>
      </c>
      <c r="E27" s="10"/>
      <c r="F27" s="12">
        <v>-28933965071</v>
      </c>
      <c r="G27" s="10"/>
      <c r="H27" s="12">
        <v>0</v>
      </c>
      <c r="I27" s="10"/>
      <c r="J27" s="12">
        <f t="shared" si="9"/>
        <v>-28933965071</v>
      </c>
      <c r="K27" s="10"/>
      <c r="L27" s="57">
        <v>0.31481447445750643</v>
      </c>
      <c r="M27" s="45"/>
      <c r="N27" s="10"/>
      <c r="O27" s="12">
        <v>0</v>
      </c>
      <c r="P27" s="10"/>
      <c r="Q27" s="77">
        <v>3308582160</v>
      </c>
      <c r="R27" s="77"/>
      <c r="S27" s="10"/>
      <c r="T27" s="12">
        <v>4249976729</v>
      </c>
      <c r="U27" s="10"/>
      <c r="V27" s="48">
        <f t="shared" si="0"/>
        <v>7558558889</v>
      </c>
      <c r="W27" s="10"/>
      <c r="X27" s="57">
        <v>2.464472566060321E-2</v>
      </c>
    </row>
    <row r="28" spans="1:24" ht="21.75" customHeight="1">
      <c r="A28" s="80" t="s">
        <v>79</v>
      </c>
      <c r="B28" s="80"/>
      <c r="C28" s="10"/>
      <c r="D28" s="12">
        <v>0</v>
      </c>
      <c r="E28" s="10"/>
      <c r="F28" s="12">
        <v>0</v>
      </c>
      <c r="G28" s="10"/>
      <c r="H28" s="12">
        <v>0</v>
      </c>
      <c r="I28" s="10"/>
      <c r="J28" s="12">
        <f t="shared" ref="J28" si="10">H28+F28+D28</f>
        <v>0</v>
      </c>
      <c r="K28" s="10"/>
      <c r="L28" s="57">
        <v>0</v>
      </c>
      <c r="M28" s="45"/>
      <c r="N28" s="10"/>
      <c r="O28" s="12">
        <v>0</v>
      </c>
      <c r="P28" s="10"/>
      <c r="Q28" s="77">
        <v>0</v>
      </c>
      <c r="R28" s="77"/>
      <c r="S28" s="10"/>
      <c r="T28" s="12">
        <v>4247073819</v>
      </c>
      <c r="U28" s="10"/>
      <c r="V28" s="48">
        <f t="shared" si="0"/>
        <v>4247073819</v>
      </c>
      <c r="W28" s="10"/>
      <c r="X28" s="57">
        <v>1.384760913643328E-2</v>
      </c>
    </row>
    <row r="29" spans="1:24" ht="21.75" customHeight="1">
      <c r="A29" s="80" t="s">
        <v>28</v>
      </c>
      <c r="B29" s="80"/>
      <c r="C29" s="10"/>
      <c r="D29" s="12">
        <v>0</v>
      </c>
      <c r="E29" s="10"/>
      <c r="F29" s="12">
        <v>-10698787214</v>
      </c>
      <c r="G29" s="10"/>
      <c r="H29" s="12">
        <v>0</v>
      </c>
      <c r="I29" s="10"/>
      <c r="J29" s="12">
        <f t="shared" ref="J29:J30" si="11">D29+F29+H29</f>
        <v>-10698787214</v>
      </c>
      <c r="K29" s="10"/>
      <c r="L29" s="57">
        <v>0.1164075876169464</v>
      </c>
      <c r="M29" s="45"/>
      <c r="N29" s="10"/>
      <c r="O29" s="12">
        <v>0</v>
      </c>
      <c r="P29" s="10"/>
      <c r="Q29" s="77">
        <v>39399603464</v>
      </c>
      <c r="R29" s="77"/>
      <c r="S29" s="10"/>
      <c r="T29" s="12">
        <v>1508889955</v>
      </c>
      <c r="U29" s="10"/>
      <c r="V29" s="48">
        <f t="shared" si="0"/>
        <v>40908493419</v>
      </c>
      <c r="W29" s="10"/>
      <c r="X29" s="57">
        <v>0.13338238311102571</v>
      </c>
    </row>
    <row r="30" spans="1:24" ht="21.75" customHeight="1">
      <c r="A30" s="80" t="s">
        <v>31</v>
      </c>
      <c r="B30" s="80"/>
      <c r="C30" s="10"/>
      <c r="D30" s="12">
        <v>0</v>
      </c>
      <c r="E30" s="10"/>
      <c r="F30" s="12">
        <v>-10820953444</v>
      </c>
      <c r="G30" s="10"/>
      <c r="H30" s="12">
        <v>0</v>
      </c>
      <c r="I30" s="10"/>
      <c r="J30" s="12">
        <f t="shared" si="11"/>
        <v>-10820953444</v>
      </c>
      <c r="K30" s="10"/>
      <c r="L30" s="57">
        <v>0.1177368108118846</v>
      </c>
      <c r="M30" s="45"/>
      <c r="N30" s="10"/>
      <c r="O30" s="12">
        <v>440000000</v>
      </c>
      <c r="P30" s="10"/>
      <c r="Q30" s="77">
        <v>23112425776</v>
      </c>
      <c r="R30" s="77"/>
      <c r="S30" s="10"/>
      <c r="T30" s="12">
        <v>0</v>
      </c>
      <c r="U30" s="10"/>
      <c r="V30" s="48">
        <f t="shared" si="0"/>
        <v>23552425776</v>
      </c>
      <c r="W30" s="10"/>
      <c r="X30" s="57">
        <v>7.6792822602197455E-2</v>
      </c>
    </row>
    <row r="31" spans="1:24" ht="21.75" customHeight="1">
      <c r="A31" s="80" t="s">
        <v>33</v>
      </c>
      <c r="B31" s="80"/>
      <c r="C31" s="10"/>
      <c r="D31" s="12">
        <v>0</v>
      </c>
      <c r="E31" s="10"/>
      <c r="F31" s="12">
        <v>-5570821785</v>
      </c>
      <c r="G31" s="10"/>
      <c r="H31" s="12">
        <v>0</v>
      </c>
      <c r="I31" s="10"/>
      <c r="J31" s="12">
        <f t="shared" ref="J31" si="12">H31+F31+D31</f>
        <v>-5570821785</v>
      </c>
      <c r="K31" s="10"/>
      <c r="L31" s="57">
        <v>6.0613031371181847E-2</v>
      </c>
      <c r="M31" s="45"/>
      <c r="N31" s="10"/>
      <c r="O31" s="12">
        <v>0</v>
      </c>
      <c r="P31" s="10"/>
      <c r="Q31" s="77">
        <v>-8129300900</v>
      </c>
      <c r="R31" s="77"/>
      <c r="S31" s="10"/>
      <c r="T31" s="12">
        <v>0</v>
      </c>
      <c r="U31" s="10"/>
      <c r="V31" s="48">
        <f t="shared" si="0"/>
        <v>-8129300900</v>
      </c>
      <c r="W31" s="10"/>
      <c r="X31" s="57">
        <v>-2.6505633340312626E-2</v>
      </c>
    </row>
    <row r="32" spans="1:24" ht="21.75" customHeight="1">
      <c r="A32" s="80" t="s">
        <v>29</v>
      </c>
      <c r="B32" s="80"/>
      <c r="C32" s="10"/>
      <c r="D32" s="12">
        <v>0</v>
      </c>
      <c r="E32" s="10"/>
      <c r="F32" s="12">
        <v>-210725418</v>
      </c>
      <c r="G32" s="10"/>
      <c r="H32" s="12">
        <v>0</v>
      </c>
      <c r="I32" s="10"/>
      <c r="J32" s="12">
        <f t="shared" ref="J32:J33" si="13">D32+F32+H32</f>
        <v>-210725418</v>
      </c>
      <c r="K32" s="10"/>
      <c r="L32" s="57">
        <v>2.2927867494040486E-3</v>
      </c>
      <c r="M32" s="45"/>
      <c r="N32" s="10"/>
      <c r="O32" s="12">
        <v>0</v>
      </c>
      <c r="P32" s="10"/>
      <c r="Q32" s="77">
        <v>510664608</v>
      </c>
      <c r="R32" s="77"/>
      <c r="S32" s="10"/>
      <c r="T32" s="12">
        <v>0</v>
      </c>
      <c r="U32" s="10"/>
      <c r="V32" s="48">
        <f t="shared" si="0"/>
        <v>510664608</v>
      </c>
      <c r="W32" s="10"/>
      <c r="X32" s="57">
        <v>1.6650249543011108E-3</v>
      </c>
    </row>
    <row r="33" spans="1:24" ht="21.75" customHeight="1">
      <c r="A33" s="80" t="s">
        <v>34</v>
      </c>
      <c r="B33" s="80"/>
      <c r="C33" s="10"/>
      <c r="D33" s="12">
        <v>0</v>
      </c>
      <c r="E33" s="10"/>
      <c r="F33" s="12">
        <v>214317085</v>
      </c>
      <c r="G33" s="10"/>
      <c r="H33" s="12">
        <v>0</v>
      </c>
      <c r="I33" s="10"/>
      <c r="J33" s="12">
        <f t="shared" si="13"/>
        <v>214317085</v>
      </c>
      <c r="K33" s="10"/>
      <c r="L33" s="57">
        <v>2.3318656919636585E-3</v>
      </c>
      <c r="M33" s="45"/>
      <c r="N33" s="10"/>
      <c r="O33" s="12">
        <v>0</v>
      </c>
      <c r="P33" s="10"/>
      <c r="Q33" s="77">
        <v>37880544698</v>
      </c>
      <c r="R33" s="77"/>
      <c r="S33" s="10"/>
      <c r="T33" s="12">
        <v>0</v>
      </c>
      <c r="U33" s="10"/>
      <c r="V33" s="48">
        <f t="shared" si="0"/>
        <v>37880544698</v>
      </c>
      <c r="W33" s="10"/>
      <c r="X33" s="57">
        <v>0.12350973851841449</v>
      </c>
    </row>
    <row r="34" spans="1:24" ht="21.75" customHeight="1">
      <c r="A34" s="80" t="s">
        <v>24</v>
      </c>
      <c r="B34" s="80"/>
      <c r="C34" s="10"/>
      <c r="D34" s="12">
        <v>0</v>
      </c>
      <c r="E34" s="10"/>
      <c r="F34" s="12">
        <v>180258375</v>
      </c>
      <c r="G34" s="10"/>
      <c r="H34" s="12">
        <v>0</v>
      </c>
      <c r="I34" s="10"/>
      <c r="J34" s="12">
        <f t="shared" ref="J34" si="14">H34+F34+D34</f>
        <v>180258375</v>
      </c>
      <c r="K34" s="10"/>
      <c r="L34" s="57">
        <v>1.9612917017400623E-3</v>
      </c>
      <c r="M34" s="45"/>
      <c r="N34" s="10"/>
      <c r="O34" s="12">
        <v>0</v>
      </c>
      <c r="P34" s="10"/>
      <c r="Q34" s="77">
        <v>-2242909498</v>
      </c>
      <c r="R34" s="77"/>
      <c r="S34" s="10"/>
      <c r="T34" s="12">
        <v>0</v>
      </c>
      <c r="U34" s="10"/>
      <c r="V34" s="48">
        <f t="shared" si="0"/>
        <v>-2242909498</v>
      </c>
      <c r="W34" s="10"/>
      <c r="X34" s="57">
        <v>-7.313019594279338E-3</v>
      </c>
    </row>
    <row r="35" spans="1:24" ht="21.75" customHeight="1">
      <c r="A35" s="80" t="s">
        <v>23</v>
      </c>
      <c r="B35" s="80"/>
      <c r="C35" s="10"/>
      <c r="D35" s="12">
        <v>0</v>
      </c>
      <c r="E35" s="10"/>
      <c r="F35" s="12">
        <v>-1920504600</v>
      </c>
      <c r="G35" s="10"/>
      <c r="H35" s="12">
        <v>0</v>
      </c>
      <c r="I35" s="10"/>
      <c r="J35" s="12">
        <f t="shared" ref="J35" si="15">D35+F35+H35</f>
        <v>-1920504600</v>
      </c>
      <c r="K35" s="10"/>
      <c r="L35" s="57">
        <v>2.0895948580106849E-2</v>
      </c>
      <c r="M35" s="45"/>
      <c r="N35" s="10"/>
      <c r="O35" s="12">
        <v>0</v>
      </c>
      <c r="P35" s="10"/>
      <c r="Q35" s="77">
        <v>-3253194045</v>
      </c>
      <c r="R35" s="77"/>
      <c r="S35" s="10"/>
      <c r="T35" s="12">
        <v>0</v>
      </c>
      <c r="U35" s="10"/>
      <c r="V35" s="48">
        <f>O35+Q35+T35</f>
        <v>-3253194045</v>
      </c>
      <c r="W35" s="10"/>
      <c r="X35" s="57">
        <v>-1.0607058294724764E-2</v>
      </c>
    </row>
    <row r="36" spans="1:24" ht="21.75" customHeight="1">
      <c r="A36" s="80" t="s">
        <v>27</v>
      </c>
      <c r="B36" s="80"/>
      <c r="C36" s="10"/>
      <c r="D36" s="12">
        <v>0</v>
      </c>
      <c r="E36" s="10"/>
      <c r="F36" s="12">
        <v>-12219465178</v>
      </c>
      <c r="G36" s="10"/>
      <c r="H36" s="12">
        <v>0</v>
      </c>
      <c r="I36" s="10"/>
      <c r="J36" s="12">
        <f>D36+F36+H36</f>
        <v>-12219465178</v>
      </c>
      <c r="K36" s="10"/>
      <c r="L36" s="57">
        <v>0.13295324366101188</v>
      </c>
      <c r="M36" s="45"/>
      <c r="N36" s="10"/>
      <c r="O36" s="12">
        <v>0</v>
      </c>
      <c r="P36" s="10"/>
      <c r="Q36" s="77">
        <v>7433261813</v>
      </c>
      <c r="R36" s="77"/>
      <c r="S36" s="10"/>
      <c r="T36" s="12">
        <v>0</v>
      </c>
      <c r="U36" s="10"/>
      <c r="V36" s="48">
        <f t="shared" si="0"/>
        <v>7433261813</v>
      </c>
      <c r="W36" s="10"/>
      <c r="X36" s="57">
        <v>2.4236193808243153E-2</v>
      </c>
    </row>
    <row r="37" spans="1:24" ht="21.75" customHeight="1">
      <c r="A37" s="76" t="s">
        <v>20</v>
      </c>
      <c r="B37" s="76"/>
      <c r="C37" s="10"/>
      <c r="D37" s="14">
        <v>0</v>
      </c>
      <c r="E37" s="10"/>
      <c r="F37" s="14">
        <v>-11266960320</v>
      </c>
      <c r="G37" s="10"/>
      <c r="H37" s="14">
        <v>0</v>
      </c>
      <c r="I37" s="10"/>
      <c r="J37" s="12">
        <f t="shared" ref="J37" si="16">H37+F37+D37</f>
        <v>-11266960320</v>
      </c>
      <c r="K37" s="10"/>
      <c r="L37" s="58">
        <v>0.12258956500329352</v>
      </c>
      <c r="M37" s="44"/>
      <c r="N37" s="10"/>
      <c r="O37" s="14">
        <v>0</v>
      </c>
      <c r="P37" s="10"/>
      <c r="Q37" s="77">
        <v>1057527714</v>
      </c>
      <c r="R37" s="92"/>
      <c r="S37" s="10"/>
      <c r="T37" s="14">
        <v>0</v>
      </c>
      <c r="U37" s="10"/>
      <c r="V37" s="48">
        <f t="shared" si="0"/>
        <v>1057527714</v>
      </c>
      <c r="W37" s="10"/>
      <c r="X37" s="58">
        <v>3.4480753239805647E-3</v>
      </c>
    </row>
    <row r="38" spans="1:24" ht="21.75" customHeight="1" thickBot="1">
      <c r="A38" s="78" t="s">
        <v>37</v>
      </c>
      <c r="B38" s="78"/>
      <c r="C38" s="10"/>
      <c r="D38" s="15">
        <f>SUM(D9:D37)</f>
        <v>0</v>
      </c>
      <c r="E38" s="10"/>
      <c r="F38" s="15">
        <f>SUM(F9:F37)</f>
        <v>-96794128349</v>
      </c>
      <c r="G38" s="10"/>
      <c r="H38" s="15">
        <f>SUM(H9:H37)</f>
        <v>4886139935</v>
      </c>
      <c r="I38" s="10"/>
      <c r="J38" s="15">
        <f>SUM(J9:J37)</f>
        <v>-91907988414</v>
      </c>
      <c r="K38" s="10"/>
      <c r="L38" s="56"/>
      <c r="M38" s="44"/>
      <c r="N38" s="10"/>
      <c r="O38" s="15">
        <f>SUM(O9:O37)</f>
        <v>1846844540</v>
      </c>
      <c r="P38" s="10"/>
      <c r="Q38" s="10"/>
      <c r="R38" s="15">
        <f>SUM(Q9:R37)</f>
        <v>242957811633</v>
      </c>
      <c r="S38" s="10"/>
      <c r="T38" s="15">
        <f>SUM(T9:T37)</f>
        <v>61896217397</v>
      </c>
      <c r="U38" s="10"/>
      <c r="V38" s="37">
        <f>SUM(V9:V37)</f>
        <v>306700873570</v>
      </c>
      <c r="W38" s="10"/>
      <c r="X38" s="62"/>
    </row>
    <row r="39" spans="1:24" ht="13.5" thickTop="1"/>
    <row r="40" spans="1:24">
      <c r="F40" s="30"/>
      <c r="R40" s="30"/>
    </row>
    <row r="41" spans="1:24">
      <c r="F41" s="29"/>
      <c r="L41" s="46"/>
      <c r="M41" s="46"/>
    </row>
    <row r="42" spans="1:24">
      <c r="L42" s="46"/>
      <c r="M42" s="46"/>
    </row>
  </sheetData>
  <mergeCells count="69">
    <mergeCell ref="A1:X1"/>
    <mergeCell ref="A2:X2"/>
    <mergeCell ref="A3:X3"/>
    <mergeCell ref="B5:X5"/>
    <mergeCell ref="D6:L6"/>
    <mergeCell ref="O6:X6"/>
    <mergeCell ref="J7:L7"/>
    <mergeCell ref="V7:X7"/>
    <mergeCell ref="A8:B8"/>
    <mergeCell ref="Q8:R8"/>
    <mergeCell ref="A9:B9"/>
    <mergeCell ref="Q9:R9"/>
    <mergeCell ref="A10:B10"/>
    <mergeCell ref="Q10:R10"/>
    <mergeCell ref="A11:B11"/>
    <mergeCell ref="Q11:R11"/>
    <mergeCell ref="A12:B12"/>
    <mergeCell ref="Q12:R12"/>
    <mergeCell ref="A13:B13"/>
    <mergeCell ref="Q13:R13"/>
    <mergeCell ref="A14:B14"/>
    <mergeCell ref="Q14:R14"/>
    <mergeCell ref="A15:B15"/>
    <mergeCell ref="Q15:R15"/>
    <mergeCell ref="A16:B16"/>
    <mergeCell ref="Q16:R16"/>
    <mergeCell ref="A17:B17"/>
    <mergeCell ref="Q17:R17"/>
    <mergeCell ref="A18:B18"/>
    <mergeCell ref="Q18:R18"/>
    <mergeCell ref="A19:B19"/>
    <mergeCell ref="Q19:R19"/>
    <mergeCell ref="A20:B20"/>
    <mergeCell ref="Q20:R20"/>
    <mergeCell ref="A21:B21"/>
    <mergeCell ref="Q21:R21"/>
    <mergeCell ref="A22:B22"/>
    <mergeCell ref="Q22:R22"/>
    <mergeCell ref="A23:B23"/>
    <mergeCell ref="Q23:R23"/>
    <mergeCell ref="A24:B24"/>
    <mergeCell ref="Q24:R24"/>
    <mergeCell ref="A25:B25"/>
    <mergeCell ref="Q25:R25"/>
    <mergeCell ref="A26:B26"/>
    <mergeCell ref="Q26:R26"/>
    <mergeCell ref="A27:B27"/>
    <mergeCell ref="Q27:R27"/>
    <mergeCell ref="A28:B28"/>
    <mergeCell ref="Q28:R28"/>
    <mergeCell ref="A29:B29"/>
    <mergeCell ref="Q29:R29"/>
    <mergeCell ref="A30:B30"/>
    <mergeCell ref="Q30:R30"/>
    <mergeCell ref="A31:B31"/>
    <mergeCell ref="Q31:R31"/>
    <mergeCell ref="A32:B32"/>
    <mergeCell ref="Q32:R32"/>
    <mergeCell ref="A33:B33"/>
    <mergeCell ref="Q33:R33"/>
    <mergeCell ref="A37:B37"/>
    <mergeCell ref="Q37:R37"/>
    <mergeCell ref="A38:B38"/>
    <mergeCell ref="A34:B34"/>
    <mergeCell ref="Q34:R34"/>
    <mergeCell ref="A35:B35"/>
    <mergeCell ref="Q35:R35"/>
    <mergeCell ref="A36:B36"/>
    <mergeCell ref="Q36:R36"/>
  </mergeCells>
  <pageMargins left="0.39" right="0.39" top="0.39" bottom="0.39" header="0" footer="0"/>
  <pageSetup scale="68" fitToHeight="0" orientation="landscape" r:id="rId1"/>
  <ignoredErrors>
    <ignoredError sqref="J13:J35 J3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2"/>
  <sheetViews>
    <sheetView rightToLeft="1" view="pageBreakPreview" zoomScaleNormal="85" zoomScaleSheetLayoutView="100" workbookViewId="0">
      <selection activeCell="N7" sqref="N7:U1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7" max="17" width="13.85546875" bestFit="1" customWidth="1"/>
    <col min="21" max="21" width="12.7109375" bestFit="1" customWidth="1"/>
  </cols>
  <sheetData>
    <row r="1" spans="1:2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22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</row>
    <row r="3" spans="1:22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22" ht="14.45" customHeight="1"/>
    <row r="5" spans="1:22" ht="14.45" customHeight="1">
      <c r="A5" s="19" t="s">
        <v>80</v>
      </c>
      <c r="B5" s="88" t="s">
        <v>82</v>
      </c>
      <c r="C5" s="88"/>
      <c r="D5" s="88"/>
      <c r="E5" s="88"/>
      <c r="F5" s="88"/>
      <c r="G5" s="88"/>
      <c r="H5" s="88"/>
      <c r="I5" s="88"/>
      <c r="J5" s="88"/>
    </row>
    <row r="6" spans="1:22" ht="14.45" customHeight="1">
      <c r="D6" s="87" t="s">
        <v>62</v>
      </c>
      <c r="E6" s="87"/>
      <c r="F6" s="87"/>
      <c r="H6" s="87" t="s">
        <v>63</v>
      </c>
      <c r="I6" s="87"/>
      <c r="J6" s="87"/>
    </row>
    <row r="7" spans="1:22" ht="36.4" customHeight="1">
      <c r="A7" s="87" t="s">
        <v>83</v>
      </c>
      <c r="B7" s="87"/>
      <c r="D7" s="7" t="s">
        <v>84</v>
      </c>
      <c r="E7" s="3"/>
      <c r="F7" s="7" t="s">
        <v>85</v>
      </c>
      <c r="H7" s="7" t="s">
        <v>84</v>
      </c>
      <c r="I7" s="3"/>
      <c r="J7" s="7" t="s">
        <v>85</v>
      </c>
      <c r="O7" s="63"/>
      <c r="P7" s="63"/>
      <c r="Q7" s="63"/>
      <c r="R7" s="63"/>
      <c r="S7" s="63"/>
      <c r="T7" s="63"/>
      <c r="U7" s="63"/>
      <c r="V7" s="63"/>
    </row>
    <row r="8" spans="1:22" ht="21.75" customHeight="1">
      <c r="A8" s="82" t="s">
        <v>123</v>
      </c>
      <c r="B8" s="82"/>
      <c r="C8" s="10"/>
      <c r="D8" s="11">
        <v>570309</v>
      </c>
      <c r="E8" s="10"/>
      <c r="F8" s="47">
        <v>6.835489694841186E-4</v>
      </c>
      <c r="G8" s="10"/>
      <c r="H8" s="11">
        <v>6944618024</v>
      </c>
      <c r="I8" s="10"/>
      <c r="J8" s="26">
        <v>3.1099318984965527</v>
      </c>
      <c r="O8" s="63"/>
      <c r="P8" s="64"/>
      <c r="Q8" s="65"/>
      <c r="R8" s="63"/>
      <c r="S8" s="63"/>
      <c r="T8" s="64"/>
      <c r="U8" s="63"/>
      <c r="V8" s="63"/>
    </row>
    <row r="9" spans="1:22" ht="21.75" customHeight="1" thickBot="1">
      <c r="A9" s="78" t="s">
        <v>37</v>
      </c>
      <c r="B9" s="78"/>
      <c r="D9" s="31">
        <v>570309</v>
      </c>
      <c r="E9" s="16"/>
      <c r="F9" s="47">
        <v>6.835489694841186E-4</v>
      </c>
      <c r="G9" s="16"/>
      <c r="H9" s="31">
        <v>6944618024</v>
      </c>
      <c r="J9" s="25">
        <v>3.1099318984965527</v>
      </c>
      <c r="O9" s="63"/>
      <c r="P9" s="64"/>
      <c r="Q9" s="65"/>
      <c r="R9" s="63"/>
      <c r="S9" s="63"/>
      <c r="T9" s="64"/>
      <c r="U9" s="65"/>
      <c r="V9" s="63"/>
    </row>
    <row r="10" spans="1:22" ht="13.5" thickTop="1">
      <c r="O10" s="63"/>
      <c r="P10" s="63"/>
      <c r="Q10" s="63"/>
      <c r="R10" s="63"/>
      <c r="S10" s="63"/>
      <c r="T10" s="64"/>
      <c r="U10" s="63"/>
      <c r="V10" s="63"/>
    </row>
    <row r="11" spans="1:22">
      <c r="O11" s="63"/>
      <c r="P11" s="63"/>
      <c r="Q11" s="65"/>
      <c r="R11" s="63"/>
      <c r="S11" s="63"/>
      <c r="T11" s="63"/>
      <c r="U11" s="65"/>
      <c r="V11" s="63"/>
    </row>
    <row r="12" spans="1:22">
      <c r="O12" s="63"/>
      <c r="P12" s="63"/>
      <c r="Q12" s="63"/>
      <c r="R12" s="63"/>
      <c r="S12" s="63"/>
      <c r="T12" s="63"/>
      <c r="U12" s="63"/>
      <c r="V12" s="63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F21" sqref="F2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5" t="s">
        <v>0</v>
      </c>
      <c r="B1" s="85"/>
      <c r="C1" s="85"/>
      <c r="D1" s="85"/>
      <c r="E1" s="85"/>
      <c r="F1" s="85"/>
    </row>
    <row r="2" spans="1:6" ht="21.75" customHeight="1">
      <c r="A2" s="85" t="s">
        <v>47</v>
      </c>
      <c r="B2" s="85"/>
      <c r="C2" s="85"/>
      <c r="D2" s="85"/>
      <c r="E2" s="85"/>
      <c r="F2" s="85"/>
    </row>
    <row r="3" spans="1:6" ht="21.75" customHeight="1">
      <c r="A3" s="85" t="s">
        <v>2</v>
      </c>
      <c r="B3" s="85"/>
      <c r="C3" s="85"/>
      <c r="D3" s="85"/>
      <c r="E3" s="85"/>
      <c r="F3" s="85"/>
    </row>
    <row r="4" spans="1:6" ht="14.45" customHeight="1"/>
    <row r="5" spans="1:6" ht="29.1" customHeight="1">
      <c r="A5" s="19" t="s">
        <v>81</v>
      </c>
      <c r="B5" s="88" t="s">
        <v>59</v>
      </c>
      <c r="C5" s="88"/>
      <c r="D5" s="88"/>
      <c r="E5" s="88"/>
      <c r="F5" s="88"/>
    </row>
    <row r="6" spans="1:6" ht="14.45" customHeight="1">
      <c r="D6" s="2" t="s">
        <v>62</v>
      </c>
      <c r="F6" s="2" t="s">
        <v>9</v>
      </c>
    </row>
    <row r="7" spans="1:6" ht="14.45" customHeight="1">
      <c r="A7" s="87" t="s">
        <v>59</v>
      </c>
      <c r="B7" s="87"/>
      <c r="D7" s="4" t="s">
        <v>44</v>
      </c>
      <c r="F7" s="4" t="s">
        <v>44</v>
      </c>
    </row>
    <row r="8" spans="1:6" ht="21.75" customHeight="1">
      <c r="A8" s="82" t="s">
        <v>59</v>
      </c>
      <c r="B8" s="82"/>
      <c r="C8" s="10"/>
      <c r="D8" s="11">
        <v>0</v>
      </c>
      <c r="E8" s="10"/>
      <c r="F8" s="11">
        <v>1664769695</v>
      </c>
    </row>
    <row r="9" spans="1:6" ht="21.75" customHeight="1">
      <c r="A9" s="76" t="s">
        <v>86</v>
      </c>
      <c r="B9" s="76"/>
      <c r="C9" s="10"/>
      <c r="D9" s="14">
        <v>0</v>
      </c>
      <c r="E9" s="10"/>
      <c r="F9" s="14">
        <v>73020322</v>
      </c>
    </row>
    <row r="10" spans="1:6" ht="21.75" customHeight="1">
      <c r="A10" s="78" t="s">
        <v>37</v>
      </c>
      <c r="B10" s="78"/>
      <c r="C10" s="10"/>
      <c r="D10" s="15">
        <v>0</v>
      </c>
      <c r="E10" s="10"/>
      <c r="F10" s="15">
        <v>1737790017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="85" zoomScaleNormal="85" zoomScaleSheetLayoutView="85" workbookViewId="0">
      <selection activeCell="Q9" sqref="Q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.28515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4.45" customHeight="1"/>
    <row r="5" spans="1:19" ht="14.45" customHeight="1">
      <c r="A5" s="86" t="s">
        <v>65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4.45" customHeight="1">
      <c r="A6" s="87" t="s">
        <v>38</v>
      </c>
      <c r="C6" s="87" t="s">
        <v>87</v>
      </c>
      <c r="D6" s="87"/>
      <c r="E6" s="87"/>
      <c r="F6" s="87"/>
      <c r="G6" s="87"/>
      <c r="I6" s="87" t="s">
        <v>62</v>
      </c>
      <c r="J6" s="87"/>
      <c r="K6" s="87"/>
      <c r="L6" s="87"/>
      <c r="M6" s="87"/>
      <c r="O6" s="87" t="s">
        <v>63</v>
      </c>
      <c r="P6" s="87"/>
      <c r="Q6" s="87"/>
      <c r="R6" s="87"/>
      <c r="S6" s="87"/>
    </row>
    <row r="7" spans="1:19" ht="36" customHeight="1">
      <c r="A7" s="87"/>
      <c r="C7" s="7" t="s">
        <v>88</v>
      </c>
      <c r="D7" s="3"/>
      <c r="E7" s="7" t="s">
        <v>89</v>
      </c>
      <c r="F7" s="3"/>
      <c r="G7" s="7" t="s">
        <v>90</v>
      </c>
      <c r="I7" s="7" t="s">
        <v>91</v>
      </c>
      <c r="J7" s="3"/>
      <c r="K7" s="7" t="s">
        <v>92</v>
      </c>
      <c r="L7" s="3"/>
      <c r="M7" s="7" t="s">
        <v>93</v>
      </c>
      <c r="O7" s="7" t="s">
        <v>91</v>
      </c>
      <c r="P7" s="3"/>
      <c r="Q7" s="7" t="s">
        <v>92</v>
      </c>
      <c r="R7" s="3"/>
      <c r="S7" s="7" t="s">
        <v>93</v>
      </c>
    </row>
    <row r="8" spans="1:19" s="10" customFormat="1" ht="21.75" customHeight="1">
      <c r="A8" s="20" t="s">
        <v>31</v>
      </c>
      <c r="C8" s="20" t="s">
        <v>94</v>
      </c>
      <c r="E8" s="11">
        <v>8000000</v>
      </c>
      <c r="G8" s="11">
        <v>55</v>
      </c>
      <c r="I8" s="11">
        <v>0</v>
      </c>
      <c r="K8" s="11">
        <v>0</v>
      </c>
      <c r="M8" s="11">
        <v>0</v>
      </c>
      <c r="O8" s="11">
        <v>440000000</v>
      </c>
      <c r="Q8" s="11">
        <v>0</v>
      </c>
      <c r="S8" s="11">
        <v>440000000</v>
      </c>
    </row>
    <row r="9" spans="1:19" s="10" customFormat="1" ht="21.75" customHeight="1">
      <c r="A9" s="21" t="s">
        <v>22</v>
      </c>
      <c r="C9" s="21" t="s">
        <v>7</v>
      </c>
      <c r="E9" s="12">
        <v>1750000</v>
      </c>
      <c r="G9" s="12">
        <v>400</v>
      </c>
      <c r="I9" s="12">
        <v>0</v>
      </c>
      <c r="K9" s="12">
        <v>0</v>
      </c>
      <c r="M9" s="12">
        <v>0</v>
      </c>
      <c r="O9" s="12">
        <v>700000000</v>
      </c>
      <c r="Q9" s="12">
        <v>89486260</v>
      </c>
      <c r="S9" s="12">
        <v>610513740</v>
      </c>
    </row>
    <row r="10" spans="1:19" s="10" customFormat="1" ht="21.75" customHeight="1">
      <c r="A10" s="21" t="s">
        <v>70</v>
      </c>
      <c r="C10" s="21" t="s">
        <v>95</v>
      </c>
      <c r="E10" s="12">
        <v>114507</v>
      </c>
      <c r="G10" s="12">
        <v>4400</v>
      </c>
      <c r="I10" s="12">
        <v>0</v>
      </c>
      <c r="K10" s="12">
        <v>0</v>
      </c>
      <c r="M10" s="12">
        <v>0</v>
      </c>
      <c r="O10" s="12">
        <v>503830800</v>
      </c>
      <c r="Q10" s="12">
        <v>0</v>
      </c>
      <c r="S10" s="12">
        <v>503830800</v>
      </c>
    </row>
    <row r="11" spans="1:19" s="10" customFormat="1" ht="21.75" customHeight="1">
      <c r="A11" s="22" t="s">
        <v>77</v>
      </c>
      <c r="C11" s="22" t="s">
        <v>96</v>
      </c>
      <c r="E11" s="14">
        <v>900000</v>
      </c>
      <c r="G11" s="14">
        <v>325</v>
      </c>
      <c r="I11" s="14">
        <v>0</v>
      </c>
      <c r="K11" s="14">
        <v>0</v>
      </c>
      <c r="M11" s="14">
        <v>0</v>
      </c>
      <c r="O11" s="14">
        <v>292500000</v>
      </c>
      <c r="Q11" s="14">
        <v>0</v>
      </c>
      <c r="S11" s="14">
        <v>292500000</v>
      </c>
    </row>
    <row r="12" spans="1:19" s="10" customFormat="1" ht="21.75" customHeight="1">
      <c r="A12" s="5" t="s">
        <v>37</v>
      </c>
      <c r="C12" s="15"/>
      <c r="E12" s="15"/>
      <c r="G12" s="15"/>
      <c r="I12" s="15">
        <v>0</v>
      </c>
      <c r="K12" s="15">
        <v>0</v>
      </c>
      <c r="M12" s="15">
        <v>0</v>
      </c>
      <c r="O12" s="15">
        <f>SUM(O8:O11)</f>
        <v>1936330800</v>
      </c>
      <c r="Q12" s="15">
        <f>SUM(Q8:Q11)</f>
        <v>89486260</v>
      </c>
      <c r="S12" s="15">
        <f>SUM(S8:S11)</f>
        <v>1846844540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Normal="100" zoomScaleSheetLayoutView="100" workbookViewId="0">
      <selection activeCell="K16" sqref="K16:K17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21.75" customHeight="1">
      <c r="A2" s="85" t="s">
        <v>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4.45" customHeight="1"/>
    <row r="5" spans="1:13" ht="14.45" customHeight="1">
      <c r="A5" s="86" t="s">
        <v>99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4.45" customHeight="1">
      <c r="A6" s="87" t="s">
        <v>50</v>
      </c>
      <c r="C6" s="87" t="s">
        <v>62</v>
      </c>
      <c r="D6" s="87"/>
      <c r="E6" s="87"/>
      <c r="F6" s="87"/>
      <c r="G6" s="87"/>
      <c r="I6" s="87" t="s">
        <v>63</v>
      </c>
      <c r="J6" s="87"/>
      <c r="K6" s="87"/>
      <c r="L6" s="87"/>
      <c r="M6" s="87"/>
    </row>
    <row r="7" spans="1:13" ht="29.1" customHeight="1">
      <c r="A7" s="87"/>
      <c r="C7" s="7" t="s">
        <v>97</v>
      </c>
      <c r="D7" s="3"/>
      <c r="E7" s="7" t="s">
        <v>92</v>
      </c>
      <c r="F7" s="3"/>
      <c r="G7" s="7" t="s">
        <v>98</v>
      </c>
      <c r="I7" s="7" t="s">
        <v>97</v>
      </c>
      <c r="J7" s="3"/>
      <c r="K7" s="7" t="s">
        <v>92</v>
      </c>
      <c r="L7" s="3"/>
      <c r="M7" s="7" t="s">
        <v>98</v>
      </c>
    </row>
    <row r="8" spans="1:13" ht="21.75" customHeight="1">
      <c r="A8" s="20" t="s">
        <v>124</v>
      </c>
      <c r="B8" s="10"/>
      <c r="C8" s="11">
        <v>145318</v>
      </c>
      <c r="D8" s="10"/>
      <c r="E8" s="11">
        <v>0</v>
      </c>
      <c r="F8" s="10"/>
      <c r="G8" s="11">
        <v>145318</v>
      </c>
      <c r="H8" s="10"/>
      <c r="I8" s="11">
        <v>173295513</v>
      </c>
      <c r="J8" s="10"/>
      <c r="K8" s="11">
        <v>0</v>
      </c>
      <c r="L8" s="10"/>
      <c r="M8" s="11">
        <v>173295513</v>
      </c>
    </row>
    <row r="9" spans="1:13" ht="21.75" customHeight="1">
      <c r="A9" s="21" t="s">
        <v>125</v>
      </c>
      <c r="B9" s="10"/>
      <c r="C9" s="12">
        <v>282830</v>
      </c>
      <c r="D9" s="10"/>
      <c r="E9" s="12">
        <v>0</v>
      </c>
      <c r="F9" s="10"/>
      <c r="G9" s="12">
        <v>282830</v>
      </c>
      <c r="H9" s="10"/>
      <c r="I9" s="12">
        <v>1251847</v>
      </c>
      <c r="J9" s="10"/>
      <c r="K9" s="12">
        <v>0</v>
      </c>
      <c r="L9" s="10"/>
      <c r="M9" s="12">
        <v>1251847</v>
      </c>
    </row>
    <row r="10" spans="1:13" ht="21.75" customHeight="1">
      <c r="A10" s="22" t="s">
        <v>126</v>
      </c>
      <c r="B10" s="10"/>
      <c r="C10" s="14">
        <v>142161</v>
      </c>
      <c r="D10" s="10"/>
      <c r="E10" s="14">
        <v>0</v>
      </c>
      <c r="F10" s="10"/>
      <c r="G10" s="14">
        <v>142161</v>
      </c>
      <c r="H10" s="10"/>
      <c r="I10" s="14">
        <v>6770070664</v>
      </c>
      <c r="J10" s="10"/>
      <c r="K10" s="14">
        <v>0</v>
      </c>
      <c r="L10" s="10"/>
      <c r="M10" s="14">
        <v>6770070664</v>
      </c>
    </row>
    <row r="11" spans="1:13" ht="21.75" customHeight="1">
      <c r="A11" s="5" t="s">
        <v>37</v>
      </c>
      <c r="B11" s="10"/>
      <c r="C11" s="15">
        <f>SUM(C8:C10)</f>
        <v>570309</v>
      </c>
      <c r="D11" s="10"/>
      <c r="E11" s="15">
        <f>SUM(E8:E10)</f>
        <v>0</v>
      </c>
      <c r="F11" s="10"/>
      <c r="G11" s="15">
        <f>SUM(G8:G10)</f>
        <v>570309</v>
      </c>
      <c r="H11" s="10"/>
      <c r="I11" s="15">
        <f>SUM(I8:I10)</f>
        <v>6944618024</v>
      </c>
      <c r="J11" s="10"/>
      <c r="K11" s="15">
        <f>SUM(K8:K10)</f>
        <v>0</v>
      </c>
      <c r="L11" s="10"/>
      <c r="M11" s="15">
        <f>SUM(M8:M10)</f>
        <v>6944618024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2025-06-29T07:43:02Z</dcterms:created>
  <dcterms:modified xsi:type="dcterms:W3CDTF">2025-06-30T12:01:58Z</dcterms:modified>
</cp:coreProperties>
</file>