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hanei\صورت وضعیت پرتفو\"/>
    </mc:Choice>
  </mc:AlternateContent>
  <xr:revisionPtr revIDLastSave="0" documentId="13_ncr:1_{D761135B-A0EF-4363-B1A3-12A2D0809E35}" xr6:coauthVersionLast="47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درآمد ناشی از تغییر قیمت اوراق" sheetId="21" r:id="rId9"/>
    <sheet name="درآمد ناشی از فروش" sheetId="19" r:id="rId10"/>
    <sheet name="سود سپرده بانکی" sheetId="18" r:id="rId11"/>
  </sheets>
  <definedNames>
    <definedName name="_xlnm.Print_Area" localSheetId="3">درآمد!$A$1:$K$11</definedName>
    <definedName name="_xlnm.Print_Area" localSheetId="5">'درآمد سپرده بانکی'!$A$1:$K$10</definedName>
    <definedName name="_xlnm.Print_Area" localSheetId="4">'درآمد سرمایه گذاری در سهام'!$A$1:$W$37</definedName>
    <definedName name="_xlnm.Print_Area" localSheetId="7">'درآمد سود سهام'!$A$1:$T$11</definedName>
    <definedName name="_xlnm.Print_Area" localSheetId="8">'درآمد ناشی از تغییر قیمت اوراق'!$A$1:$S$29</definedName>
    <definedName name="_xlnm.Print_Area" localSheetId="9">'درآمد ناشی از فروش'!$A$1:$S$26</definedName>
    <definedName name="_xlnm.Print_Area" localSheetId="6">'سایر درآمدها'!$A$1:$G$11</definedName>
    <definedName name="_xlnm.Print_Area" localSheetId="2">سپرده!$A$1:$M$10</definedName>
    <definedName name="_xlnm.Print_Area" localSheetId="1">سهام!$A$1:$AC$32</definedName>
    <definedName name="_xlnm.Print_Area" localSheetId="10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8" l="1"/>
  <c r="K11" i="18"/>
  <c r="I11" i="18"/>
  <c r="G11" i="18"/>
  <c r="E11" i="18"/>
  <c r="C11" i="18"/>
  <c r="R26" i="19"/>
  <c r="Q26" i="19"/>
  <c r="O26" i="19"/>
  <c r="M26" i="19"/>
  <c r="I26" i="19"/>
  <c r="G26" i="19"/>
  <c r="E26" i="19"/>
  <c r="R29" i="21"/>
  <c r="Q29" i="21"/>
  <c r="O29" i="21"/>
  <c r="M29" i="21"/>
  <c r="I29" i="21"/>
  <c r="G29" i="21"/>
  <c r="E29" i="21"/>
  <c r="S11" i="15"/>
  <c r="Q11" i="15"/>
  <c r="O11" i="15"/>
  <c r="M11" i="15"/>
  <c r="K11" i="15"/>
  <c r="I11" i="15"/>
  <c r="U36" i="9"/>
  <c r="S36" i="9"/>
  <c r="Q36" i="9"/>
  <c r="N36" i="9"/>
  <c r="J10" i="7"/>
  <c r="H10" i="7"/>
  <c r="F10" i="7"/>
  <c r="D10" i="7"/>
  <c r="L10" i="7"/>
  <c r="L9" i="7"/>
  <c r="Z32" i="2"/>
  <c r="R32" i="2"/>
  <c r="N32" i="2"/>
  <c r="J32" i="2"/>
  <c r="H32" i="2"/>
  <c r="AB32" i="2"/>
  <c r="AB9" i="2"/>
  <c r="J8" i="13"/>
  <c r="J10" i="13" s="1"/>
  <c r="F8" i="13"/>
  <c r="F10" i="13" s="1"/>
  <c r="D10" i="13"/>
  <c r="U10" i="9"/>
  <c r="W10" i="9" s="1"/>
  <c r="U11" i="9"/>
  <c r="W11" i="9" s="1"/>
  <c r="U12" i="9"/>
  <c r="W12" i="9" s="1"/>
  <c r="U13" i="9"/>
  <c r="W13" i="9" s="1"/>
  <c r="U14" i="9"/>
  <c r="W14" i="9" s="1"/>
  <c r="U15" i="9"/>
  <c r="W15" i="9" s="1"/>
  <c r="U16" i="9"/>
  <c r="W16" i="9" s="1"/>
  <c r="U17" i="9"/>
  <c r="W17" i="9" s="1"/>
  <c r="U18" i="9"/>
  <c r="W18" i="9" s="1"/>
  <c r="U19" i="9"/>
  <c r="W19" i="9" s="1"/>
  <c r="U20" i="9"/>
  <c r="W20" i="9" s="1"/>
  <c r="U21" i="9"/>
  <c r="W21" i="9" s="1"/>
  <c r="U22" i="9"/>
  <c r="W22" i="9" s="1"/>
  <c r="U23" i="9"/>
  <c r="W23" i="9" s="1"/>
  <c r="U24" i="9"/>
  <c r="W24" i="9" s="1"/>
  <c r="U25" i="9"/>
  <c r="W25" i="9" s="1"/>
  <c r="U26" i="9"/>
  <c r="W26" i="9" s="1"/>
  <c r="U27" i="9"/>
  <c r="W27" i="9" s="1"/>
  <c r="U28" i="9"/>
  <c r="W28" i="9" s="1"/>
  <c r="U29" i="9"/>
  <c r="W29" i="9" s="1"/>
  <c r="U30" i="9"/>
  <c r="W30" i="9" s="1"/>
  <c r="U31" i="9"/>
  <c r="W31" i="9" s="1"/>
  <c r="U32" i="9"/>
  <c r="W32" i="9" s="1"/>
  <c r="U33" i="9"/>
  <c r="W33" i="9" s="1"/>
  <c r="U34" i="9"/>
  <c r="W34" i="9" s="1"/>
  <c r="U35" i="9"/>
  <c r="W35" i="9" s="1"/>
  <c r="U9" i="9"/>
  <c r="W9" i="9" s="1"/>
  <c r="F10" i="8"/>
  <c r="J10" i="8" l="1"/>
  <c r="X32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F9" i="8" l="1"/>
  <c r="J9" i="8" s="1"/>
  <c r="D36" i="9"/>
  <c r="F36" i="9"/>
  <c r="H36" i="9"/>
  <c r="J36" i="9"/>
  <c r="F8" i="8" l="1"/>
  <c r="L13" i="9"/>
  <c r="L25" i="9"/>
  <c r="L16" i="9"/>
  <c r="L29" i="9"/>
  <c r="L18" i="9"/>
  <c r="L31" i="9"/>
  <c r="L21" i="9"/>
  <c r="L10" i="9"/>
  <c r="L23" i="9"/>
  <c r="L12" i="9"/>
  <c r="L14" i="9"/>
  <c r="L26" i="9"/>
  <c r="L17" i="9"/>
  <c r="L19" i="9"/>
  <c r="L32" i="9"/>
  <c r="L33" i="9"/>
  <c r="L34" i="9"/>
  <c r="L11" i="9"/>
  <c r="L9" i="9"/>
  <c r="L15" i="9"/>
  <c r="L27" i="9"/>
  <c r="L28" i="9"/>
  <c r="L30" i="9"/>
  <c r="L20" i="9"/>
  <c r="L22" i="9"/>
  <c r="L35" i="9"/>
  <c r="L24" i="9"/>
  <c r="J8" i="8" l="1"/>
  <c r="J11" i="8" s="1"/>
  <c r="F11" i="8"/>
  <c r="H8" i="8" s="1"/>
  <c r="H10" i="8" l="1"/>
  <c r="H9" i="8"/>
  <c r="H11" i="8" l="1"/>
</calcChain>
</file>

<file path=xl/sharedStrings.xml><?xml version="1.0" encoding="utf-8"?>
<sst xmlns="http://schemas.openxmlformats.org/spreadsheetml/2006/main" count="274" uniqueCount="108">
  <si>
    <t>صندوق سرمایه گذاری بخشی صنایع معیار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</si>
  <si>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</si>
  <si>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</si>
  <si>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</si>
  <si>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</si>
  <si>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</si>
  <si>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</si>
  <si>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</si>
  <si>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</si>
  <si>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</si>
  <si>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</si>
  <si>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</si>
  <si>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</si>
  <si>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</si>
  <si>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</si>
  <si>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</si>
  <si>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</si>
  <si>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</si>
  <si>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</si>
  <si>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</si>
  <si>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 خودرو دیزل</t>
  </si>
  <si>
    <t>ایران‌ خودرو</t>
  </si>
  <si>
    <t>ایمن خودرو شرق</t>
  </si>
  <si>
    <t>بهمن  دیزل</t>
  </si>
  <si>
    <t>بیمه اتکایی ایران معین</t>
  </si>
  <si>
    <t>توسعه نیشکر و  صنایع جانبی</t>
  </si>
  <si>
    <t>تولید انرژی برق شمس پاسارگاد</t>
  </si>
  <si>
    <t>تولیدی برنا باطری</t>
  </si>
  <si>
    <t>رادیاتور ایران‌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</si>
  <si>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</si>
  <si>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</si>
  <si>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</si>
  <si>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</si>
  <si>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</si>
  <si>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صنایع ارتباطی آوا</t>
  </si>
  <si>
    <t>فولاد مبارکه اصفهان</t>
  </si>
  <si>
    <t>گروه‌بهمن‌</t>
  </si>
  <si>
    <t>گسترش‌سرمایه‌گذاری‌ایران‌خودرو</t>
  </si>
  <si>
    <t>مدیریت نیروگاهی ایرانیان مپنا</t>
  </si>
  <si>
    <t>نساجی بابکان</t>
  </si>
  <si>
    <t>کانی کربن طبس</t>
  </si>
  <si>
    <t>ملی‌ صنایع‌ مس‌ ایران‌</t>
  </si>
  <si>
    <t>جمع</t>
  </si>
  <si>
    <t>نام سهام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</si>
  <si>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</si>
  <si>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</si>
  <si>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</si>
  <si>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</si>
  <si>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</si>
  <si>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</si>
  <si>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</si>
  <si>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</si>
  <si>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</si>
  <si>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</si>
  <si>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</si>
  <si>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</si>
  <si>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</si>
  <si>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</si>
  <si>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</si>
  <si>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</si>
  <si>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</si>
  <si>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</si>
  <si>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</si>
  <si>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</si>
  <si>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</si>
  <si>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</si>
  <si>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</si>
  <si>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</si>
  <si>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</si>
  <si>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</si>
  <si>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سیرجان ایرانیان</t>
  </si>
  <si>
    <t>دارویی و نهاده های زاگرس دارو</t>
  </si>
  <si>
    <t>موتورسازان‌تراکتورسازی‌ایران‌</t>
  </si>
  <si>
    <t>گواهی سپرده کالایی شمش طلا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</si>
  <si>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</si>
  <si>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</si>
  <si>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</si>
  <si>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</si>
  <si>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</si>
  <si>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</si>
  <si>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</si>
  <si>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</si>
  <si>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</si>
  <si>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</si>
  <si>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</si>
  <si>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</si>
  <si>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</si>
  <si>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1403/10/15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</si>
  <si>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</si>
  <si>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</si>
  <si>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</si>
  <si>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</si>
  <si>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</si>
  <si>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</si>
  <si>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</si>
  <si>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</si>
  <si>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</si>
  <si>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</si>
  <si>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</si>
  <si>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صورت وضعیت پورتفوی</t>
  </si>
  <si>
    <t>-2-2</t>
  </si>
  <si>
    <t>-3-2</t>
  </si>
  <si>
    <t>-2-1</t>
  </si>
  <si>
    <t xml:space="preserve">سپرده کوتاه مدت بانک خاورمیانه </t>
  </si>
  <si>
    <t xml:space="preserve">سپرده کوتاه مدت موسسه اعتباری ملل </t>
  </si>
  <si>
    <t>سپرده کوتاه مدت بانک گردشگری</t>
  </si>
  <si>
    <t>گواهی سپرده بانکی</t>
  </si>
  <si>
    <t>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</si>
</sst>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1" x14ac:knownFonts="1">
    <font>
      <sz val="10"/>
      <color rgb="FF000000"/>
      <name val="Arial"/>
      <charset val="1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b/>
      <sz val="15"/>
      <color rgb="FF000000"/>
      <name val="B Nazanin"/>
      <charset val="178"/>
    </font>
    <font>
      <sz val="10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theme="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 diagonalUp="1">
      <left/>
      <right/>
      <top style="thin">
        <color rgb="FF000000"/>
      </top>
      <bottom style="double">
        <color rgb="FF000000"/>
      </bottom>
      <diagonal style="thin">
        <color rgb="FF000000"/>
      </diagonal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98">
    <xf numFmtId="0" fontId="0" fillId="0" borderId="0" xfId="0" applyAlignment="1">
      <alignment horizontal="left"/>
    </xf>
    <xf numFmtId="0" fontId="2" fillId="0" borderId="0" xfId="1" applyFont="1"/>
    <xf numFmtId="0" fontId="3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8" fillId="0" borderId="2" xfId="0" applyNumberFormat="1" applyFont="1" applyFill="1" applyBorder="1" applyAlignment="1">
      <alignment horizontal="center" vertical="top"/>
    </xf>
    <xf numFmtId="3" fontId="8" fillId="0" borderId="0" xfId="0" applyNumberFormat="1" applyFont="1" applyFill="1" applyAlignment="1">
      <alignment horizontal="center" vertical="top"/>
    </xf>
    <xf numFmtId="3" fontId="8" fillId="0" borderId="4" xfId="0" applyNumberFormat="1" applyFont="1" applyFill="1" applyBorder="1" applyAlignment="1">
      <alignment horizontal="center" vertical="top"/>
    </xf>
    <xf numFmtId="3" fontId="8" fillId="0" borderId="5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right" vertical="center"/>
    </xf>
    <xf numFmtId="9" fontId="5" fillId="0" borderId="0" xfId="2" applyFont="1" applyAlignment="1">
      <alignment horizontal="left"/>
    </xf>
    <xf numFmtId="10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horizontal="left"/>
    </xf>
    <xf numFmtId="9" fontId="5" fillId="0" borderId="0" xfId="0" applyNumberFormat="1" applyFont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9" fontId="8" fillId="0" borderId="2" xfId="2" applyFont="1" applyFill="1" applyBorder="1" applyAlignment="1">
      <alignment horizontal="center" vertical="center"/>
    </xf>
    <xf numFmtId="10" fontId="5" fillId="0" borderId="0" xfId="2" applyNumberFormat="1" applyFont="1" applyFill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9" fontId="8" fillId="0" borderId="4" xfId="2" applyFont="1" applyFill="1" applyBorder="1" applyAlignment="1">
      <alignment horizontal="center" vertical="center"/>
    </xf>
    <xf numFmtId="9" fontId="8" fillId="0" borderId="5" xfId="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top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3" fontId="8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165" fontId="8" fillId="0" borderId="0" xfId="2" applyNumberFormat="1" applyFont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9" fontId="8" fillId="0" borderId="0" xfId="2" applyNumberFormat="1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Alignment="1"/>
    <xf numFmtId="165" fontId="8" fillId="0" borderId="5" xfId="2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/>
    </xf>
    <xf numFmtId="3" fontId="8" fillId="0" borderId="6" xfId="0" applyNumberFormat="1" applyFont="1" applyFill="1" applyBorder="1" applyAlignment="1">
      <alignment horizontal="right" vertical="top"/>
    </xf>
    <xf numFmtId="9" fontId="8" fillId="0" borderId="0" xfId="2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5B0297F7-4F38-4AAA-BC2F-07D21EFC5ED4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550035</xdr:colOff>
      <xdr:row>21</xdr:row>
      <xdr:rowOff>38170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9A9E4C-2602-4BBB-970E-8B6CD6AC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88365" y="28576"/>
          <a:ext cx="3598034" cy="4857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E3CF7-79A0-4963-B6B6-FC1B4B935719}">
  <dimension ref="A21:Y25"/>
  <sheetViews>
    <sheetView showGridLines="0" rightToLeft="1" tabSelected="1" view="pageBreakPreview" zoomScale="84" zoomScaleNormal="100" zoomScaleSheetLayoutView="84" workbookViewId="0">
      <selection activeCell="C33" sqref="C33"/>
    </sheetView>
  </sheetViews>
  <sheetFormatPr defaultRowHeight="18" x14ac:dyDescent="0.45"/>
  <cols>
    <col min="1" max="16384" width="9.140625" style="1"/>
  </cols>
  <sheetData>
    <row r="21" spans="1:25" ht="21.75" customHeight="1" x14ac:dyDescent="0.45"/>
    <row r="23" spans="1:25" ht="26.25" x14ac:dyDescent="0.45">
      <c r="A23" s="65" t="s">
        <v>0</v>
      </c>
      <c r="B23" s="65"/>
      <c r="C23" s="65"/>
      <c r="D23" s="65"/>
      <c r="E23" s="65"/>
      <c r="F23" s="6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6.25" x14ac:dyDescent="0.45">
      <c r="A24" s="65" t="s">
        <v>99</v>
      </c>
      <c r="B24" s="65"/>
      <c r="C24" s="65"/>
      <c r="D24" s="65"/>
      <c r="E24" s="65"/>
      <c r="F24" s="6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6.25" x14ac:dyDescent="0.45">
      <c r="A25" s="65" t="s">
        <v>2</v>
      </c>
      <c r="B25" s="65"/>
      <c r="C25" s="65"/>
      <c r="D25" s="65"/>
      <c r="E25" s="65"/>
      <c r="F25" s="6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6"/>
  <sheetViews>
    <sheetView rightToLeft="1" view="pageBreakPreview" topLeftCell="A7" zoomScaleNormal="100" zoomScaleSheetLayoutView="100" workbookViewId="0">
      <selection activeCell="O26" sqref="O26"/>
    </sheetView>
  </sheetViews>
  <sheetFormatPr defaultRowHeight="15.75" x14ac:dyDescent="0.2"/>
  <cols>
    <col min="1" max="1" width="40.28515625" style="11" customWidth="1"/>
    <col min="2" max="2" width="1.28515625" style="11" customWidth="1"/>
    <col min="3" max="3" width="10.42578125" style="11" customWidth="1"/>
    <col min="4" max="4" width="1.28515625" style="11" customWidth="1"/>
    <col min="5" max="5" width="15.42578125" style="11" bestFit="1" customWidth="1"/>
    <col min="6" max="6" width="1.28515625" style="11" customWidth="1"/>
    <col min="7" max="7" width="14.85546875" style="11" bestFit="1" customWidth="1"/>
    <col min="8" max="8" width="1.28515625" style="11" customWidth="1"/>
    <col min="9" max="9" width="15.5703125" style="11" customWidth="1"/>
    <col min="10" max="10" width="1.28515625" style="11" customWidth="1"/>
    <col min="11" max="11" width="10.42578125" style="11" customWidth="1"/>
    <col min="12" max="12" width="1.28515625" style="11" customWidth="1"/>
    <col min="13" max="13" width="16" style="11" bestFit="1" customWidth="1"/>
    <col min="14" max="14" width="1.28515625" style="11" customWidth="1"/>
    <col min="15" max="15" width="16.140625" style="11" bestFit="1" customWidth="1"/>
    <col min="16" max="16" width="1.28515625" style="11" customWidth="1"/>
    <col min="17" max="17" width="14.85546875" style="11" bestFit="1" customWidth="1"/>
    <col min="18" max="18" width="1.28515625" style="11" customWidth="1"/>
    <col min="19" max="19" width="0.28515625" style="11" customWidth="1"/>
    <col min="20" max="16384" width="9.140625" style="11"/>
  </cols>
  <sheetData>
    <row r="1" spans="1:18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8" ht="21.75" customHeight="1" x14ac:dyDescent="0.2">
      <c r="A2" s="72" t="s">
        <v>49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4.45" customHeight="1" x14ac:dyDescent="0.2"/>
    <row r="5" spans="1:18" ht="21.75" customHeight="1" x14ac:dyDescent="0.2">
      <c r="A5" s="78" t="s">
        <v>93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21" customHeight="1" x14ac:dyDescent="0.2">
      <c r="A6" s="69" t="s">
        <v>52</v>
      </c>
      <c r="C6" s="69" t="s">
        <v>64</v>
      </c>
      <c r="D6" s="69"/>
      <c r="E6" s="69"/>
      <c r="F6" s="69"/>
      <c r="G6" s="69"/>
      <c r="H6" s="69"/>
      <c r="I6" s="69"/>
      <c r="K6" s="69" t="s">
        <v>65</v>
      </c>
      <c r="L6" s="69"/>
      <c r="M6" s="69"/>
      <c r="N6" s="69"/>
      <c r="O6" s="69"/>
      <c r="P6" s="69"/>
      <c r="Q6" s="69"/>
      <c r="R6" s="69"/>
    </row>
    <row r="7" spans="1:18" ht="39" customHeight="1" x14ac:dyDescent="0.2">
      <c r="A7" s="69"/>
      <c r="C7" s="22" t="s">
        <v>13</v>
      </c>
      <c r="D7" s="21"/>
      <c r="E7" s="22" t="s">
        <v>94</v>
      </c>
      <c r="F7" s="21"/>
      <c r="G7" s="22" t="s">
        <v>95</v>
      </c>
      <c r="H7" s="21"/>
      <c r="I7" s="22" t="s">
        <v>96</v>
      </c>
      <c r="K7" s="22" t="s">
        <v>13</v>
      </c>
      <c r="L7" s="21"/>
      <c r="M7" s="22" t="s">
        <v>94</v>
      </c>
      <c r="N7" s="21"/>
      <c r="O7" s="22" t="s">
        <v>95</v>
      </c>
      <c r="P7" s="21"/>
      <c r="Q7" s="79" t="s">
        <v>96</v>
      </c>
      <c r="R7" s="79"/>
    </row>
    <row r="8" spans="1:18" ht="21.75" customHeight="1" x14ac:dyDescent="0.2">
      <c r="A8" s="12" t="s">
        <v>22</v>
      </c>
      <c r="C8" s="13">
        <v>1750000</v>
      </c>
      <c r="E8" s="13">
        <v>5690190794</v>
      </c>
      <c r="G8" s="13">
        <v>4032157877</v>
      </c>
      <c r="I8" s="13">
        <v>1658032917</v>
      </c>
      <c r="K8" s="13">
        <v>1750000</v>
      </c>
      <c r="M8" s="13">
        <v>5690190794</v>
      </c>
      <c r="O8" s="13">
        <v>4032157877</v>
      </c>
      <c r="Q8" s="77">
        <v>1658032917</v>
      </c>
      <c r="R8" s="77"/>
    </row>
    <row r="9" spans="1:18" ht="21.75" customHeight="1" x14ac:dyDescent="0.2">
      <c r="A9" s="14" t="s">
        <v>19</v>
      </c>
      <c r="C9" s="15">
        <v>220500</v>
      </c>
      <c r="E9" s="15">
        <v>1779149846</v>
      </c>
      <c r="G9" s="15">
        <v>1546519954</v>
      </c>
      <c r="I9" s="15">
        <v>232629892</v>
      </c>
      <c r="K9" s="15">
        <v>220500</v>
      </c>
      <c r="M9" s="15">
        <v>1779149846</v>
      </c>
      <c r="O9" s="15">
        <v>1546519954</v>
      </c>
      <c r="Q9" s="74">
        <v>232629892</v>
      </c>
      <c r="R9" s="74"/>
    </row>
    <row r="10" spans="1:18" ht="21.75" customHeight="1" x14ac:dyDescent="0.2">
      <c r="A10" s="14" t="s">
        <v>25</v>
      </c>
      <c r="C10" s="15">
        <v>65000</v>
      </c>
      <c r="E10" s="15">
        <v>3485904760</v>
      </c>
      <c r="G10" s="15">
        <v>2672860428</v>
      </c>
      <c r="I10" s="15">
        <v>813044332</v>
      </c>
      <c r="K10" s="15">
        <v>114508</v>
      </c>
      <c r="M10" s="15">
        <v>6190182615</v>
      </c>
      <c r="O10" s="15">
        <v>4708675415</v>
      </c>
      <c r="Q10" s="74">
        <v>1481507200</v>
      </c>
      <c r="R10" s="74"/>
    </row>
    <row r="11" spans="1:18" ht="21.75" customHeight="1" x14ac:dyDescent="0.2">
      <c r="A11" s="14" t="s">
        <v>24</v>
      </c>
      <c r="C11" s="15">
        <v>800000</v>
      </c>
      <c r="E11" s="15">
        <v>2537618464</v>
      </c>
      <c r="G11" s="15">
        <v>2055695398</v>
      </c>
      <c r="I11" s="15">
        <v>481923066</v>
      </c>
      <c r="K11" s="15">
        <v>2362500</v>
      </c>
      <c r="M11" s="15">
        <v>7315892615</v>
      </c>
      <c r="O11" s="15">
        <v>6070725478</v>
      </c>
      <c r="Q11" s="74">
        <v>1245167137</v>
      </c>
      <c r="R11" s="74"/>
    </row>
    <row r="12" spans="1:18" ht="21.75" customHeight="1" x14ac:dyDescent="0.2">
      <c r="A12" s="14" t="s">
        <v>39</v>
      </c>
      <c r="C12" s="15">
        <v>400000</v>
      </c>
      <c r="E12" s="15">
        <v>5741632828</v>
      </c>
      <c r="G12" s="15">
        <v>2063321791</v>
      </c>
      <c r="I12" s="15">
        <v>3678311037</v>
      </c>
      <c r="K12" s="15">
        <v>400000</v>
      </c>
      <c r="M12" s="15">
        <v>5741632828</v>
      </c>
      <c r="O12" s="15">
        <v>2063321791</v>
      </c>
      <c r="Q12" s="74">
        <v>3678311037</v>
      </c>
      <c r="R12" s="74"/>
    </row>
    <row r="13" spans="1:18" ht="21.75" customHeight="1" x14ac:dyDescent="0.2">
      <c r="A13" s="14" t="s">
        <v>26</v>
      </c>
      <c r="C13" s="15">
        <v>900000</v>
      </c>
      <c r="E13" s="15">
        <v>3215657935</v>
      </c>
      <c r="G13" s="15">
        <v>2990532929</v>
      </c>
      <c r="I13" s="15">
        <v>225125006</v>
      </c>
      <c r="K13" s="15">
        <v>900000</v>
      </c>
      <c r="M13" s="15">
        <v>3215657935</v>
      </c>
      <c r="O13" s="15">
        <v>2990532929</v>
      </c>
      <c r="Q13" s="74">
        <v>225125006</v>
      </c>
      <c r="R13" s="74"/>
    </row>
    <row r="14" spans="1:18" ht="21.75" customHeight="1" x14ac:dyDescent="0.2">
      <c r="A14" s="14" t="s">
        <v>70</v>
      </c>
      <c r="C14" s="15">
        <v>0</v>
      </c>
      <c r="E14" s="15">
        <v>0</v>
      </c>
      <c r="G14" s="15">
        <v>0</v>
      </c>
      <c r="I14" s="15">
        <v>0</v>
      </c>
      <c r="K14" s="15">
        <v>5119</v>
      </c>
      <c r="M14" s="15">
        <v>20201514</v>
      </c>
      <c r="O14" s="15">
        <v>16877632</v>
      </c>
      <c r="Q14" s="74">
        <v>3323882</v>
      </c>
      <c r="R14" s="74"/>
    </row>
    <row r="15" spans="1:18" ht="21.75" customHeight="1" x14ac:dyDescent="0.2">
      <c r="A15" s="14" t="s">
        <v>27</v>
      </c>
      <c r="C15" s="15">
        <v>0</v>
      </c>
      <c r="E15" s="15">
        <v>0</v>
      </c>
      <c r="G15" s="15">
        <v>0</v>
      </c>
      <c r="I15" s="15">
        <v>0</v>
      </c>
      <c r="K15" s="15">
        <v>1000000</v>
      </c>
      <c r="M15" s="15">
        <v>7558449320</v>
      </c>
      <c r="O15" s="15">
        <v>5766451177</v>
      </c>
      <c r="Q15" s="74">
        <v>1791998143</v>
      </c>
      <c r="R15" s="74"/>
    </row>
    <row r="16" spans="1:18" ht="21.75" customHeight="1" x14ac:dyDescent="0.2">
      <c r="A16" s="14" t="s">
        <v>40</v>
      </c>
      <c r="C16" s="15">
        <v>0</v>
      </c>
      <c r="E16" s="15">
        <v>0</v>
      </c>
      <c r="G16" s="15">
        <v>0</v>
      </c>
      <c r="I16" s="15">
        <v>0</v>
      </c>
      <c r="K16" s="15">
        <v>190000</v>
      </c>
      <c r="M16" s="15">
        <v>3691673181</v>
      </c>
      <c r="O16" s="15">
        <v>2401208308</v>
      </c>
      <c r="Q16" s="74">
        <v>1290464873</v>
      </c>
      <c r="R16" s="74"/>
    </row>
    <row r="17" spans="1:18" ht="21.75" customHeight="1" x14ac:dyDescent="0.2">
      <c r="A17" s="14" t="s">
        <v>28</v>
      </c>
      <c r="C17" s="15">
        <v>0</v>
      </c>
      <c r="E17" s="15">
        <v>0</v>
      </c>
      <c r="G17" s="15">
        <v>0</v>
      </c>
      <c r="I17" s="15">
        <v>0</v>
      </c>
      <c r="K17" s="15">
        <v>3200000</v>
      </c>
      <c r="M17" s="15">
        <v>13644727980</v>
      </c>
      <c r="O17" s="15">
        <v>10538520481</v>
      </c>
      <c r="Q17" s="74">
        <v>3106207499</v>
      </c>
      <c r="R17" s="74"/>
    </row>
    <row r="18" spans="1:18" ht="21.75" customHeight="1" x14ac:dyDescent="0.2">
      <c r="A18" s="14" t="s">
        <v>21</v>
      </c>
      <c r="C18" s="15">
        <v>0</v>
      </c>
      <c r="E18" s="15">
        <v>0</v>
      </c>
      <c r="G18" s="15">
        <v>0</v>
      </c>
      <c r="I18" s="15">
        <v>0</v>
      </c>
      <c r="K18" s="15">
        <v>4200000</v>
      </c>
      <c r="M18" s="15">
        <v>13661030496</v>
      </c>
      <c r="O18" s="15">
        <v>10688025642</v>
      </c>
      <c r="Q18" s="74">
        <v>2973004854</v>
      </c>
      <c r="R18" s="74"/>
    </row>
    <row r="19" spans="1:18" ht="21.75" customHeight="1" x14ac:dyDescent="0.2">
      <c r="A19" s="14" t="s">
        <v>71</v>
      </c>
      <c r="C19" s="15">
        <v>0</v>
      </c>
      <c r="E19" s="15">
        <v>0</v>
      </c>
      <c r="G19" s="15">
        <v>0</v>
      </c>
      <c r="I19" s="15">
        <v>0</v>
      </c>
      <c r="K19" s="15">
        <v>595000</v>
      </c>
      <c r="M19" s="15">
        <v>18409424038</v>
      </c>
      <c r="O19" s="15">
        <v>11241282808</v>
      </c>
      <c r="Q19" s="74">
        <v>7168141230</v>
      </c>
      <c r="R19" s="74"/>
    </row>
    <row r="20" spans="1:18" ht="21.75" customHeight="1" x14ac:dyDescent="0.2">
      <c r="A20" s="14" t="s">
        <v>34</v>
      </c>
      <c r="C20" s="15">
        <v>0</v>
      </c>
      <c r="E20" s="15">
        <v>0</v>
      </c>
      <c r="G20" s="15">
        <v>0</v>
      </c>
      <c r="I20" s="15">
        <v>0</v>
      </c>
      <c r="K20" s="15">
        <v>250000</v>
      </c>
      <c r="M20" s="15">
        <v>2295976448</v>
      </c>
      <c r="O20" s="15">
        <v>1627141074</v>
      </c>
      <c r="Q20" s="74">
        <v>668835374</v>
      </c>
      <c r="R20" s="74"/>
    </row>
    <row r="21" spans="1:18" ht="21.75" customHeight="1" x14ac:dyDescent="0.2">
      <c r="A21" s="14" t="s">
        <v>38</v>
      </c>
      <c r="C21" s="15">
        <v>0</v>
      </c>
      <c r="E21" s="15">
        <v>0</v>
      </c>
      <c r="G21" s="15">
        <v>0</v>
      </c>
      <c r="I21" s="15">
        <v>0</v>
      </c>
      <c r="K21" s="15">
        <v>160000</v>
      </c>
      <c r="M21" s="15">
        <v>2944239402</v>
      </c>
      <c r="O21" s="15">
        <v>2053582954</v>
      </c>
      <c r="Q21" s="74">
        <v>890656448</v>
      </c>
      <c r="R21" s="74"/>
    </row>
    <row r="22" spans="1:18" ht="21.75" customHeight="1" x14ac:dyDescent="0.2">
      <c r="A22" s="14" t="s">
        <v>37</v>
      </c>
      <c r="C22" s="15">
        <v>0</v>
      </c>
      <c r="E22" s="15">
        <v>0</v>
      </c>
      <c r="G22" s="15">
        <v>0</v>
      </c>
      <c r="I22" s="15">
        <v>0</v>
      </c>
      <c r="K22" s="15">
        <v>3000000</v>
      </c>
      <c r="M22" s="15">
        <v>12718869803</v>
      </c>
      <c r="O22" s="15">
        <v>11148242058</v>
      </c>
      <c r="Q22" s="74">
        <v>1570627745</v>
      </c>
      <c r="R22" s="74"/>
    </row>
    <row r="23" spans="1:18" ht="21.75" customHeight="1" x14ac:dyDescent="0.2">
      <c r="A23" s="14" t="s">
        <v>72</v>
      </c>
      <c r="C23" s="15">
        <v>0</v>
      </c>
      <c r="E23" s="15">
        <v>0</v>
      </c>
      <c r="G23" s="15">
        <v>0</v>
      </c>
      <c r="I23" s="15">
        <v>0</v>
      </c>
      <c r="K23" s="15">
        <v>2570695</v>
      </c>
      <c r="M23" s="15">
        <v>14167134152</v>
      </c>
      <c r="O23" s="15">
        <v>9920060333</v>
      </c>
      <c r="Q23" s="74">
        <v>4247073819</v>
      </c>
      <c r="R23" s="74"/>
    </row>
    <row r="24" spans="1:18" ht="21.75" customHeight="1" x14ac:dyDescent="0.2">
      <c r="A24" s="14" t="s">
        <v>30</v>
      </c>
      <c r="C24" s="15">
        <v>0</v>
      </c>
      <c r="E24" s="15">
        <v>0</v>
      </c>
      <c r="G24" s="15">
        <v>0</v>
      </c>
      <c r="I24" s="15">
        <v>0</v>
      </c>
      <c r="K24" s="15">
        <v>4638976</v>
      </c>
      <c r="M24" s="15">
        <v>12691472158</v>
      </c>
      <c r="O24" s="15">
        <v>11182582203</v>
      </c>
      <c r="Q24" s="74">
        <v>1508889955</v>
      </c>
      <c r="R24" s="74"/>
    </row>
    <row r="25" spans="1:18" ht="21.75" customHeight="1" x14ac:dyDescent="0.2">
      <c r="A25" s="17" t="s">
        <v>73</v>
      </c>
      <c r="C25" s="18">
        <v>0</v>
      </c>
      <c r="E25" s="18">
        <v>0</v>
      </c>
      <c r="G25" s="18">
        <v>0</v>
      </c>
      <c r="I25" s="18">
        <v>0</v>
      </c>
      <c r="K25" s="18">
        <v>11464</v>
      </c>
      <c r="M25" s="18">
        <v>79313646476</v>
      </c>
      <c r="O25" s="18">
        <v>74951132901</v>
      </c>
      <c r="Q25" s="75">
        <v>4362513575</v>
      </c>
      <c r="R25" s="75"/>
    </row>
    <row r="26" spans="1:18" ht="21.75" customHeight="1" x14ac:dyDescent="0.2">
      <c r="A26" s="28" t="s">
        <v>42</v>
      </c>
      <c r="C26" s="97"/>
      <c r="E26" s="19">
        <f>SUM(E8:E25)</f>
        <v>22450154627</v>
      </c>
      <c r="G26" s="53">
        <f>SUM(G8:G25)</f>
        <v>15361088377</v>
      </c>
      <c r="I26" s="53">
        <f>SUM(I8:I25)</f>
        <v>7089066250</v>
      </c>
      <c r="K26" s="97"/>
      <c r="M26" s="53">
        <f>SUM(M8:M25)</f>
        <v>211049551601</v>
      </c>
      <c r="O26" s="53">
        <f>SUM(O8:O25)</f>
        <v>172947041015</v>
      </c>
      <c r="Q26" s="53">
        <f t="shared" ref="Q26:R26" si="0">SUM(Q8:Q25)</f>
        <v>38102510586</v>
      </c>
      <c r="R26" s="53">
        <f t="shared" si="0"/>
        <v>0</v>
      </c>
    </row>
  </sheetData>
  <mergeCells count="2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24:R24"/>
    <mergeCell ref="Q25:R25"/>
    <mergeCell ref="Q18:R18"/>
    <mergeCell ref="Q19:R19"/>
    <mergeCell ref="Q20:R20"/>
    <mergeCell ref="Q21:R21"/>
    <mergeCell ref="Q22:R22"/>
  </mergeCells>
  <pageMargins left="0.39" right="0.39" top="0.39" bottom="0.39" header="0" footer="0"/>
  <pageSetup scale="8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="115" zoomScaleNormal="100" zoomScaleSheetLayoutView="115" workbookViewId="0">
      <selection activeCell="G15" sqref="G15"/>
    </sheetView>
  </sheetViews>
  <sheetFormatPr defaultRowHeight="15.75" x14ac:dyDescent="0.2"/>
  <cols>
    <col min="1" max="1" width="48.140625" style="11" customWidth="1"/>
    <col min="2" max="2" width="1.28515625" style="11" customWidth="1"/>
    <col min="3" max="3" width="14.28515625" style="11" customWidth="1"/>
    <col min="4" max="4" width="1.28515625" style="11" customWidth="1"/>
    <col min="5" max="5" width="10.42578125" style="11" customWidth="1"/>
    <col min="6" max="6" width="1.28515625" style="11" customWidth="1"/>
    <col min="7" max="7" width="15.5703125" style="11" customWidth="1"/>
    <col min="8" max="8" width="1.28515625" style="11" customWidth="1"/>
    <col min="9" max="9" width="14.28515625" style="11" customWidth="1"/>
    <col min="10" max="10" width="1.28515625" style="11" customWidth="1"/>
    <col min="11" max="11" width="10.42578125" style="11" customWidth="1"/>
    <col min="12" max="12" width="1.28515625" style="11" customWidth="1"/>
    <col min="13" max="13" width="15.5703125" style="11" customWidth="1"/>
    <col min="14" max="14" width="0.28515625" style="11" customWidth="1"/>
    <col min="15" max="16384" width="9.140625" style="11"/>
  </cols>
  <sheetData>
    <row r="1" spans="1:13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1.75" customHeight="1" x14ac:dyDescent="0.2">
      <c r="A2" s="72" t="s">
        <v>49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4.45" customHeight="1" x14ac:dyDescent="0.2"/>
    <row r="5" spans="1:13" ht="14.45" customHeight="1" x14ac:dyDescent="0.2">
      <c r="A5" s="78" t="s">
        <v>92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4.45" customHeight="1" x14ac:dyDescent="0.2">
      <c r="A6" s="69" t="s">
        <v>52</v>
      </c>
      <c r="C6" s="69" t="s">
        <v>64</v>
      </c>
      <c r="D6" s="69"/>
      <c r="E6" s="69"/>
      <c r="F6" s="69"/>
      <c r="G6" s="69"/>
      <c r="I6" s="69" t="s">
        <v>65</v>
      </c>
      <c r="J6" s="69"/>
      <c r="K6" s="69"/>
      <c r="L6" s="69"/>
      <c r="M6" s="69"/>
    </row>
    <row r="7" spans="1:13" ht="29.1" customHeight="1" x14ac:dyDescent="0.2">
      <c r="A7" s="69"/>
      <c r="C7" s="22" t="s">
        <v>90</v>
      </c>
      <c r="D7" s="21"/>
      <c r="E7" s="22" t="s">
        <v>85</v>
      </c>
      <c r="F7" s="21"/>
      <c r="G7" s="22" t="s">
        <v>91</v>
      </c>
      <c r="I7" s="22" t="s">
        <v>90</v>
      </c>
      <c r="J7" s="21"/>
      <c r="K7" s="22" t="s">
        <v>85</v>
      </c>
      <c r="L7" s="21"/>
      <c r="M7" s="22" t="s">
        <v>91</v>
      </c>
    </row>
    <row r="8" spans="1:13" ht="21.75" customHeight="1" x14ac:dyDescent="0.2">
      <c r="A8" s="12" t="s">
        <v>104</v>
      </c>
      <c r="C8" s="13">
        <v>3053433</v>
      </c>
      <c r="E8" s="13">
        <v>0</v>
      </c>
      <c r="G8" s="13">
        <v>3053433</v>
      </c>
      <c r="I8" s="13">
        <v>173083851</v>
      </c>
      <c r="K8" s="13">
        <v>0</v>
      </c>
      <c r="M8" s="13">
        <v>173083851</v>
      </c>
    </row>
    <row r="9" spans="1:13" ht="21.75" customHeight="1" x14ac:dyDescent="0.2">
      <c r="A9" s="14" t="s">
        <v>103</v>
      </c>
      <c r="C9" s="15">
        <v>7796</v>
      </c>
      <c r="E9" s="15">
        <v>0</v>
      </c>
      <c r="G9" s="15">
        <v>7796</v>
      </c>
      <c r="I9" s="15">
        <v>928413</v>
      </c>
      <c r="K9" s="15">
        <v>0</v>
      </c>
      <c r="M9" s="15">
        <v>928413</v>
      </c>
    </row>
    <row r="10" spans="1:13" ht="21.75" customHeight="1" x14ac:dyDescent="0.2">
      <c r="A10" s="17" t="s">
        <v>105</v>
      </c>
      <c r="C10" s="18">
        <v>2359328027</v>
      </c>
      <c r="E10" s="18">
        <v>0</v>
      </c>
      <c r="G10" s="18">
        <v>2359328027</v>
      </c>
      <c r="I10" s="18">
        <v>6769649910</v>
      </c>
      <c r="K10" s="18">
        <v>0</v>
      </c>
      <c r="M10" s="18">
        <v>6769649910</v>
      </c>
    </row>
    <row r="11" spans="1:13" ht="21.75" customHeight="1" x14ac:dyDescent="0.2">
      <c r="A11" s="28" t="s">
        <v>42</v>
      </c>
      <c r="C11" s="19">
        <f>SUM(C8:C10)</f>
        <v>2362389256</v>
      </c>
      <c r="E11" s="53">
        <f>SUM(E8:E10)</f>
        <v>0</v>
      </c>
      <c r="G11" s="53">
        <f>SUM(G8:G10)</f>
        <v>2362389256</v>
      </c>
      <c r="I11" s="53">
        <f>SUM(I8:I10)</f>
        <v>6943662174</v>
      </c>
      <c r="K11" s="53">
        <f>SUM(K8:K10)</f>
        <v>0</v>
      </c>
      <c r="M11" s="53">
        <f>SUM(M8:M10)</f>
        <v>6943662174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8"/>
  <sheetViews>
    <sheetView rightToLeft="1" view="pageBreakPreview" zoomScale="60" zoomScaleNormal="85" workbookViewId="0">
      <selection activeCell="AB39" sqref="AB39"/>
    </sheetView>
  </sheetViews>
  <sheetFormatPr defaultRowHeight="15.75" x14ac:dyDescent="0.4"/>
  <cols>
    <col min="1" max="1" width="3.85546875" style="3" bestFit="1" customWidth="1"/>
    <col min="2" max="2" width="2.5703125" style="3" customWidth="1"/>
    <col min="3" max="3" width="23.42578125" style="3" customWidth="1"/>
    <col min="4" max="5" width="1.28515625" style="3" customWidth="1"/>
    <col min="6" max="6" width="12.5703125" style="3" bestFit="1" customWidth="1"/>
    <col min="7" max="7" width="1.28515625" style="3" customWidth="1"/>
    <col min="8" max="8" width="17" style="3" bestFit="1" customWidth="1"/>
    <col min="9" max="9" width="1.28515625" style="3" customWidth="1"/>
    <col min="10" max="10" width="16.7109375" style="3" bestFit="1" customWidth="1"/>
    <col min="11" max="11" width="1.28515625" style="3" customWidth="1"/>
    <col min="12" max="12" width="12.7109375" style="3" bestFit="1" customWidth="1"/>
    <col min="13" max="13" width="1.28515625" style="3" customWidth="1"/>
    <col min="14" max="14" width="15.5703125" style="3" bestFit="1" customWidth="1"/>
    <col min="15" max="15" width="1.28515625" style="3" customWidth="1"/>
    <col min="16" max="16" width="12.42578125" style="3" customWidth="1"/>
    <col min="17" max="17" width="1.28515625" style="3" customWidth="1"/>
    <col min="18" max="18" width="15.5703125" style="3" bestFit="1" customWidth="1"/>
    <col min="19" max="19" width="1.28515625" style="3" customWidth="1"/>
    <col min="20" max="20" width="12.5703125" style="3" bestFit="1" customWidth="1"/>
    <col min="21" max="21" width="1.28515625" style="3" customWidth="1"/>
    <col min="22" max="22" width="16.42578125" style="3" bestFit="1" customWidth="1"/>
    <col min="23" max="23" width="1.28515625" style="3" customWidth="1"/>
    <col min="24" max="24" width="17" style="3" bestFit="1" customWidth="1"/>
    <col min="25" max="25" width="1.28515625" style="3" customWidth="1"/>
    <col min="26" max="26" width="16.7109375" style="3" bestFit="1" customWidth="1"/>
    <col min="27" max="27" width="1.28515625" style="3" customWidth="1"/>
    <col min="28" max="28" width="19.140625" style="3" bestFit="1" customWidth="1"/>
    <col min="29" max="29" width="0.28515625" style="3" customWidth="1"/>
    <col min="30" max="30" width="9.140625" style="3"/>
    <col min="31" max="31" width="12.5703125" style="3" bestFit="1" customWidth="1"/>
    <col min="32" max="16384" width="9.140625" style="3"/>
  </cols>
  <sheetData>
    <row r="1" spans="1:31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31" ht="21.75" customHeight="1" x14ac:dyDescent="0.4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31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31" ht="24" customHeight="1" x14ac:dyDescent="0.4">
      <c r="A4" s="42" t="s">
        <v>3</v>
      </c>
      <c r="B4" s="73" t="s">
        <v>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31" ht="24" customHeight="1" x14ac:dyDescent="0.4">
      <c r="A5" s="73" t="s">
        <v>5</v>
      </c>
      <c r="B5" s="73"/>
      <c r="C5" s="73" t="s">
        <v>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E5" s="88">
        <v>922049132345</v>
      </c>
    </row>
    <row r="6" spans="1:31" ht="27" customHeight="1" x14ac:dyDescent="0.4">
      <c r="A6" s="48"/>
      <c r="B6" s="48"/>
      <c r="C6" s="48"/>
      <c r="D6" s="48"/>
      <c r="E6" s="48"/>
      <c r="F6" s="69" t="s">
        <v>7</v>
      </c>
      <c r="G6" s="69"/>
      <c r="H6" s="69"/>
      <c r="I6" s="69"/>
      <c r="J6" s="69"/>
      <c r="K6" s="48"/>
      <c r="L6" s="69" t="s">
        <v>8</v>
      </c>
      <c r="M6" s="69"/>
      <c r="N6" s="69"/>
      <c r="O6" s="69"/>
      <c r="P6" s="69"/>
      <c r="Q6" s="69"/>
      <c r="R6" s="69"/>
      <c r="S6" s="48"/>
      <c r="T6" s="69" t="s">
        <v>9</v>
      </c>
      <c r="U6" s="69"/>
      <c r="V6" s="69"/>
      <c r="W6" s="69"/>
      <c r="X6" s="69"/>
      <c r="Y6" s="69"/>
      <c r="Z6" s="69"/>
      <c r="AA6" s="69"/>
      <c r="AB6" s="69"/>
    </row>
    <row r="7" spans="1:31" ht="27" customHeight="1" x14ac:dyDescent="0.4">
      <c r="A7" s="48"/>
      <c r="B7" s="48"/>
      <c r="C7" s="48"/>
      <c r="D7" s="48"/>
      <c r="E7" s="48"/>
      <c r="F7" s="55"/>
      <c r="G7" s="55"/>
      <c r="H7" s="55"/>
      <c r="I7" s="55"/>
      <c r="J7" s="55"/>
      <c r="K7" s="48"/>
      <c r="L7" s="71" t="s">
        <v>10</v>
      </c>
      <c r="M7" s="71"/>
      <c r="N7" s="71"/>
      <c r="O7" s="55"/>
      <c r="P7" s="71" t="s">
        <v>11</v>
      </c>
      <c r="Q7" s="71"/>
      <c r="R7" s="71"/>
      <c r="S7" s="48"/>
      <c r="T7" s="55"/>
      <c r="U7" s="55"/>
      <c r="V7" s="55"/>
      <c r="W7" s="55"/>
      <c r="X7" s="55"/>
      <c r="Y7" s="55"/>
      <c r="Z7" s="55"/>
      <c r="AA7" s="55"/>
      <c r="AB7" s="55"/>
    </row>
    <row r="8" spans="1:31" ht="27" customHeight="1" x14ac:dyDescent="0.4">
      <c r="A8" s="69" t="s">
        <v>12</v>
      </c>
      <c r="B8" s="69"/>
      <c r="C8" s="69"/>
      <c r="D8" s="48"/>
      <c r="E8" s="69" t="s">
        <v>13</v>
      </c>
      <c r="F8" s="69"/>
      <c r="G8" s="48"/>
      <c r="H8" s="40" t="s">
        <v>14</v>
      </c>
      <c r="I8" s="48"/>
      <c r="J8" s="40" t="s">
        <v>15</v>
      </c>
      <c r="K8" s="48"/>
      <c r="L8" s="41" t="s">
        <v>13</v>
      </c>
      <c r="M8" s="55"/>
      <c r="N8" s="41" t="s">
        <v>14</v>
      </c>
      <c r="O8" s="48"/>
      <c r="P8" s="41" t="s">
        <v>13</v>
      </c>
      <c r="Q8" s="55"/>
      <c r="R8" s="41" t="s">
        <v>16</v>
      </c>
      <c r="S8" s="48"/>
      <c r="T8" s="40" t="s">
        <v>13</v>
      </c>
      <c r="U8" s="48"/>
      <c r="V8" s="40" t="s">
        <v>17</v>
      </c>
      <c r="W8" s="48"/>
      <c r="X8" s="40" t="s">
        <v>14</v>
      </c>
      <c r="Y8" s="48"/>
      <c r="Z8" s="40" t="s">
        <v>15</v>
      </c>
      <c r="AA8" s="48"/>
      <c r="AB8" s="40" t="s">
        <v>18</v>
      </c>
    </row>
    <row r="9" spans="1:31" ht="21.75" customHeight="1" x14ac:dyDescent="0.4">
      <c r="A9" s="70" t="s">
        <v>19</v>
      </c>
      <c r="B9" s="70"/>
      <c r="C9" s="70"/>
      <c r="D9" s="48"/>
      <c r="E9" s="77">
        <v>441000</v>
      </c>
      <c r="F9" s="77"/>
      <c r="G9" s="29"/>
      <c r="H9" s="50">
        <v>3093039910</v>
      </c>
      <c r="I9" s="29"/>
      <c r="J9" s="50">
        <v>4054978462.5</v>
      </c>
      <c r="K9" s="29"/>
      <c r="L9" s="50">
        <v>0</v>
      </c>
      <c r="M9" s="29"/>
      <c r="N9" s="50">
        <v>0</v>
      </c>
      <c r="O9" s="29"/>
      <c r="P9" s="50">
        <v>-220500</v>
      </c>
      <c r="Q9" s="29"/>
      <c r="R9" s="50">
        <v>1779149846</v>
      </c>
      <c r="S9" s="29"/>
      <c r="T9" s="50">
        <v>220500</v>
      </c>
      <c r="U9" s="29"/>
      <c r="V9" s="50">
        <v>7170</v>
      </c>
      <c r="W9" s="29"/>
      <c r="X9" s="50">
        <v>1546519956</v>
      </c>
      <c r="Y9" s="29"/>
      <c r="Z9" s="50">
        <v>1571578139.25</v>
      </c>
      <c r="AA9" s="48"/>
      <c r="AB9" s="83">
        <f>Z9/$AE$5</f>
        <v>1.7044407766569731E-3</v>
      </c>
    </row>
    <row r="10" spans="1:31" ht="21.75" customHeight="1" x14ac:dyDescent="0.4">
      <c r="A10" s="67" t="s">
        <v>20</v>
      </c>
      <c r="B10" s="67"/>
      <c r="C10" s="67"/>
      <c r="D10" s="48"/>
      <c r="E10" s="74">
        <v>64400000</v>
      </c>
      <c r="F10" s="74"/>
      <c r="G10" s="29"/>
      <c r="H10" s="51">
        <v>154390620179</v>
      </c>
      <c r="I10" s="29"/>
      <c r="J10" s="51">
        <v>85078353780</v>
      </c>
      <c r="K10" s="29"/>
      <c r="L10" s="51">
        <v>0</v>
      </c>
      <c r="M10" s="29"/>
      <c r="N10" s="51">
        <v>0</v>
      </c>
      <c r="O10" s="29"/>
      <c r="P10" s="51">
        <v>0</v>
      </c>
      <c r="Q10" s="29"/>
      <c r="R10" s="51">
        <v>0</v>
      </c>
      <c r="S10" s="29"/>
      <c r="T10" s="51">
        <v>64400000</v>
      </c>
      <c r="U10" s="29"/>
      <c r="V10" s="51">
        <v>1263</v>
      </c>
      <c r="W10" s="29"/>
      <c r="X10" s="51">
        <v>154390620179</v>
      </c>
      <c r="Y10" s="29"/>
      <c r="Z10" s="51">
        <v>80853243660</v>
      </c>
      <c r="AA10" s="48"/>
      <c r="AB10" s="83">
        <f>Z10/$AE$5</f>
        <v>8.768865001192519E-2</v>
      </c>
    </row>
    <row r="11" spans="1:31" ht="21.75" customHeight="1" x14ac:dyDescent="0.4">
      <c r="A11" s="67" t="s">
        <v>21</v>
      </c>
      <c r="B11" s="67"/>
      <c r="C11" s="67"/>
      <c r="D11" s="48"/>
      <c r="E11" s="74">
        <v>60000000</v>
      </c>
      <c r="F11" s="74"/>
      <c r="G11" s="29"/>
      <c r="H11" s="51">
        <v>194956716119</v>
      </c>
      <c r="I11" s="29"/>
      <c r="J11" s="51">
        <v>201652983000</v>
      </c>
      <c r="K11" s="29"/>
      <c r="L11" s="51">
        <v>0</v>
      </c>
      <c r="M11" s="29"/>
      <c r="N11" s="51">
        <v>0</v>
      </c>
      <c r="O11" s="29"/>
      <c r="P11" s="51">
        <v>0</v>
      </c>
      <c r="Q11" s="29"/>
      <c r="R11" s="51">
        <v>0</v>
      </c>
      <c r="S11" s="29"/>
      <c r="T11" s="51">
        <v>60000000</v>
      </c>
      <c r="U11" s="29"/>
      <c r="V11" s="51">
        <v>3862</v>
      </c>
      <c r="W11" s="29"/>
      <c r="X11" s="51">
        <v>194956716119</v>
      </c>
      <c r="Y11" s="29"/>
      <c r="Z11" s="51">
        <v>230341266000</v>
      </c>
      <c r="AA11" s="48"/>
      <c r="AB11" s="83">
        <f>Z11/$AE$5</f>
        <v>0.24981452497459103</v>
      </c>
    </row>
    <row r="12" spans="1:31" ht="21.75" customHeight="1" x14ac:dyDescent="0.4">
      <c r="A12" s="67" t="s">
        <v>22</v>
      </c>
      <c r="B12" s="67"/>
      <c r="C12" s="67"/>
      <c r="D12" s="48"/>
      <c r="E12" s="74">
        <v>3500000</v>
      </c>
      <c r="F12" s="74"/>
      <c r="G12" s="29"/>
      <c r="H12" s="51">
        <v>8064315756</v>
      </c>
      <c r="I12" s="29"/>
      <c r="J12" s="51">
        <v>9546856200</v>
      </c>
      <c r="K12" s="29"/>
      <c r="L12" s="51">
        <v>0</v>
      </c>
      <c r="M12" s="29"/>
      <c r="N12" s="51">
        <v>0</v>
      </c>
      <c r="O12" s="29"/>
      <c r="P12" s="51">
        <v>-1750000</v>
      </c>
      <c r="Q12" s="29"/>
      <c r="R12" s="51">
        <v>5690190794</v>
      </c>
      <c r="S12" s="29"/>
      <c r="T12" s="51">
        <v>1750000</v>
      </c>
      <c r="U12" s="29"/>
      <c r="V12" s="51">
        <v>2699</v>
      </c>
      <c r="W12" s="29"/>
      <c r="X12" s="51">
        <v>4032157879</v>
      </c>
      <c r="Y12" s="29"/>
      <c r="Z12" s="51">
        <v>4695146662.5</v>
      </c>
      <c r="AA12" s="48"/>
      <c r="AB12" s="83">
        <f>Z12/$AE$5</f>
        <v>5.0920786081746815E-3</v>
      </c>
    </row>
    <row r="13" spans="1:31" ht="21.75" customHeight="1" x14ac:dyDescent="0.4">
      <c r="A13" s="67" t="s">
        <v>23</v>
      </c>
      <c r="B13" s="67"/>
      <c r="C13" s="67"/>
      <c r="D13" s="48"/>
      <c r="E13" s="74">
        <v>45334333</v>
      </c>
      <c r="F13" s="74"/>
      <c r="G13" s="29"/>
      <c r="H13" s="51">
        <v>94494585949</v>
      </c>
      <c r="I13" s="29"/>
      <c r="J13" s="51">
        <v>73049706417.931702</v>
      </c>
      <c r="K13" s="29"/>
      <c r="L13" s="51">
        <v>0</v>
      </c>
      <c r="M13" s="29"/>
      <c r="N13" s="51">
        <v>0</v>
      </c>
      <c r="O13" s="29"/>
      <c r="P13" s="51">
        <v>0</v>
      </c>
      <c r="Q13" s="29"/>
      <c r="R13" s="51">
        <v>0</v>
      </c>
      <c r="S13" s="29"/>
      <c r="T13" s="51">
        <v>45334333</v>
      </c>
      <c r="U13" s="29"/>
      <c r="V13" s="51">
        <v>1332</v>
      </c>
      <c r="W13" s="29"/>
      <c r="X13" s="51">
        <v>94494585949</v>
      </c>
      <c r="Y13" s="29"/>
      <c r="Z13" s="51">
        <v>60026038833.241798</v>
      </c>
      <c r="AA13" s="48"/>
      <c r="AB13" s="83">
        <f>Z13/$AE$5</f>
        <v>6.5100694450609883E-2</v>
      </c>
    </row>
    <row r="14" spans="1:31" ht="21.75" customHeight="1" x14ac:dyDescent="0.4">
      <c r="A14" s="67" t="s">
        <v>24</v>
      </c>
      <c r="B14" s="67"/>
      <c r="C14" s="67"/>
      <c r="D14" s="48"/>
      <c r="E14" s="74">
        <v>800000</v>
      </c>
      <c r="F14" s="74"/>
      <c r="G14" s="29"/>
      <c r="H14" s="51">
        <v>2013874937</v>
      </c>
      <c r="I14" s="29"/>
      <c r="J14" s="51">
        <v>2505801240</v>
      </c>
      <c r="K14" s="29"/>
      <c r="L14" s="51">
        <v>0</v>
      </c>
      <c r="M14" s="29"/>
      <c r="N14" s="51">
        <v>0</v>
      </c>
      <c r="O14" s="29"/>
      <c r="P14" s="51">
        <v>-800000</v>
      </c>
      <c r="Q14" s="29"/>
      <c r="R14" s="51">
        <v>2537618464</v>
      </c>
      <c r="S14" s="29"/>
      <c r="T14" s="51">
        <v>0</v>
      </c>
      <c r="U14" s="29"/>
      <c r="V14" s="51">
        <v>0</v>
      </c>
      <c r="W14" s="29"/>
      <c r="X14" s="51">
        <v>0</v>
      </c>
      <c r="Y14" s="29"/>
      <c r="Z14" s="51">
        <v>0</v>
      </c>
      <c r="AA14" s="48"/>
      <c r="AB14" s="83">
        <f>Z14/$AE$5</f>
        <v>0</v>
      </c>
    </row>
    <row r="15" spans="1:31" ht="21.75" customHeight="1" x14ac:dyDescent="0.4">
      <c r="A15" s="67" t="s">
        <v>25</v>
      </c>
      <c r="B15" s="67"/>
      <c r="C15" s="67"/>
      <c r="D15" s="48"/>
      <c r="E15" s="74">
        <v>179507</v>
      </c>
      <c r="F15" s="74"/>
      <c r="G15" s="29"/>
      <c r="H15" s="51">
        <v>7381494721</v>
      </c>
      <c r="I15" s="29"/>
      <c r="J15" s="51">
        <v>9332356214.2049999</v>
      </c>
      <c r="K15" s="29"/>
      <c r="L15" s="51">
        <v>0</v>
      </c>
      <c r="M15" s="29"/>
      <c r="N15" s="51">
        <v>0</v>
      </c>
      <c r="O15" s="29"/>
      <c r="P15" s="51">
        <v>-65000</v>
      </c>
      <c r="Q15" s="29"/>
      <c r="R15" s="51">
        <v>3485904760</v>
      </c>
      <c r="S15" s="29"/>
      <c r="T15" s="51">
        <v>114507</v>
      </c>
      <c r="U15" s="29"/>
      <c r="V15" s="51">
        <v>47950</v>
      </c>
      <c r="W15" s="29"/>
      <c r="X15" s="51">
        <v>4708634293</v>
      </c>
      <c r="Y15" s="29"/>
      <c r="Z15" s="51">
        <v>5457941516.6324997</v>
      </c>
      <c r="AA15" s="48"/>
      <c r="AB15" s="83">
        <f>Z15/$AE$5</f>
        <v>5.9193608292343368E-3</v>
      </c>
    </row>
    <row r="16" spans="1:31" ht="21.75" customHeight="1" x14ac:dyDescent="0.4">
      <c r="A16" s="67" t="s">
        <v>26</v>
      </c>
      <c r="B16" s="67"/>
      <c r="C16" s="67"/>
      <c r="D16" s="48"/>
      <c r="E16" s="74">
        <v>1800000</v>
      </c>
      <c r="F16" s="74"/>
      <c r="G16" s="29"/>
      <c r="H16" s="51">
        <v>5981065856</v>
      </c>
      <c r="I16" s="29"/>
      <c r="J16" s="51">
        <v>7223363730</v>
      </c>
      <c r="K16" s="29"/>
      <c r="L16" s="51">
        <v>0</v>
      </c>
      <c r="M16" s="29"/>
      <c r="N16" s="51">
        <v>0</v>
      </c>
      <c r="O16" s="29"/>
      <c r="P16" s="51">
        <v>-900000</v>
      </c>
      <c r="Q16" s="29"/>
      <c r="R16" s="51">
        <v>3215657935</v>
      </c>
      <c r="S16" s="29"/>
      <c r="T16" s="51">
        <v>900000</v>
      </c>
      <c r="U16" s="29"/>
      <c r="V16" s="51">
        <v>3331</v>
      </c>
      <c r="W16" s="29"/>
      <c r="X16" s="51">
        <v>2990532927</v>
      </c>
      <c r="Y16" s="29"/>
      <c r="Z16" s="51">
        <v>2980062495</v>
      </c>
      <c r="AA16" s="48"/>
      <c r="AB16" s="83">
        <f>Z16/$AE$5</f>
        <v>3.2319996738362096E-3</v>
      </c>
    </row>
    <row r="17" spans="1:31" ht="21.75" customHeight="1" x14ac:dyDescent="0.4">
      <c r="A17" s="67" t="s">
        <v>27</v>
      </c>
      <c r="B17" s="67"/>
      <c r="C17" s="67"/>
      <c r="D17" s="48"/>
      <c r="E17" s="74">
        <v>1000000</v>
      </c>
      <c r="F17" s="74"/>
      <c r="G17" s="29"/>
      <c r="H17" s="51">
        <v>5766451177</v>
      </c>
      <c r="I17" s="29"/>
      <c r="J17" s="51">
        <v>6471265500</v>
      </c>
      <c r="K17" s="29"/>
      <c r="L17" s="51">
        <v>0</v>
      </c>
      <c r="M17" s="29"/>
      <c r="N17" s="51">
        <v>0</v>
      </c>
      <c r="O17" s="29"/>
      <c r="P17" s="51">
        <v>0</v>
      </c>
      <c r="Q17" s="29"/>
      <c r="R17" s="51">
        <v>0</v>
      </c>
      <c r="S17" s="29"/>
      <c r="T17" s="51">
        <v>1000000</v>
      </c>
      <c r="U17" s="29"/>
      <c r="V17" s="51">
        <v>6430</v>
      </c>
      <c r="W17" s="29"/>
      <c r="X17" s="51">
        <v>5766451177</v>
      </c>
      <c r="Y17" s="29"/>
      <c r="Z17" s="51">
        <v>6391741500</v>
      </c>
      <c r="AA17" s="48"/>
      <c r="AB17" s="83">
        <f>Z17/$AE$5</f>
        <v>6.9321051078310904E-3</v>
      </c>
    </row>
    <row r="18" spans="1:31" ht="21.75" customHeight="1" x14ac:dyDescent="0.4">
      <c r="A18" s="67" t="s">
        <v>28</v>
      </c>
      <c r="B18" s="67"/>
      <c r="C18" s="67"/>
      <c r="D18" s="48"/>
      <c r="E18" s="74">
        <v>2800000</v>
      </c>
      <c r="F18" s="74"/>
      <c r="G18" s="29"/>
      <c r="H18" s="51">
        <v>9694187780</v>
      </c>
      <c r="I18" s="29"/>
      <c r="J18" s="51">
        <v>10345674780</v>
      </c>
      <c r="K18" s="29"/>
      <c r="L18" s="51">
        <v>1208660</v>
      </c>
      <c r="M18" s="29"/>
      <c r="N18" s="51">
        <v>0</v>
      </c>
      <c r="O18" s="29"/>
      <c r="P18" s="51">
        <v>0</v>
      </c>
      <c r="Q18" s="29"/>
      <c r="R18" s="51">
        <v>0</v>
      </c>
      <c r="S18" s="29"/>
      <c r="T18" s="51">
        <v>4008660</v>
      </c>
      <c r="U18" s="29"/>
      <c r="V18" s="51">
        <v>2345</v>
      </c>
      <c r="W18" s="29"/>
      <c r="X18" s="51">
        <v>9694187780</v>
      </c>
      <c r="Y18" s="29"/>
      <c r="Z18" s="51">
        <v>9344375869.1849995</v>
      </c>
      <c r="AA18" s="48"/>
      <c r="AB18" s="83">
        <f>Z18/$AE$5</f>
        <v>1.0134357857286769E-2</v>
      </c>
    </row>
    <row r="19" spans="1:31" ht="21.75" customHeight="1" x14ac:dyDescent="0.4">
      <c r="A19" s="67" t="s">
        <v>29</v>
      </c>
      <c r="B19" s="67"/>
      <c r="C19" s="67"/>
      <c r="D19" s="48"/>
      <c r="E19" s="74">
        <v>19707492</v>
      </c>
      <c r="F19" s="74"/>
      <c r="G19" s="29"/>
      <c r="H19" s="51">
        <v>85993855840</v>
      </c>
      <c r="I19" s="29"/>
      <c r="J19" s="51">
        <v>74638785530.106003</v>
      </c>
      <c r="K19" s="29"/>
      <c r="L19" s="51">
        <v>16131010</v>
      </c>
      <c r="M19" s="29"/>
      <c r="N19" s="51">
        <v>0</v>
      </c>
      <c r="O19" s="29"/>
      <c r="P19" s="51">
        <v>0</v>
      </c>
      <c r="Q19" s="29"/>
      <c r="R19" s="51">
        <v>0</v>
      </c>
      <c r="S19" s="29"/>
      <c r="T19" s="51">
        <v>35838502</v>
      </c>
      <c r="U19" s="29"/>
      <c r="V19" s="51">
        <v>1995</v>
      </c>
      <c r="W19" s="29"/>
      <c r="X19" s="51">
        <v>85993855840</v>
      </c>
      <c r="Y19" s="29"/>
      <c r="Z19" s="51">
        <v>71072399511.634506</v>
      </c>
      <c r="AA19" s="48"/>
      <c r="AB19" s="83">
        <f>Z19/$AE$5</f>
        <v>7.7080924452344241E-2</v>
      </c>
    </row>
    <row r="20" spans="1:31" ht="21.75" customHeight="1" x14ac:dyDescent="0.4">
      <c r="A20" s="67" t="s">
        <v>30</v>
      </c>
      <c r="B20" s="67"/>
      <c r="C20" s="67"/>
      <c r="D20" s="48"/>
      <c r="E20" s="74">
        <v>23600000</v>
      </c>
      <c r="F20" s="74"/>
      <c r="G20" s="29"/>
      <c r="H20" s="51">
        <v>66297282118</v>
      </c>
      <c r="I20" s="29"/>
      <c r="J20" s="51">
        <v>63833517180</v>
      </c>
      <c r="K20" s="29"/>
      <c r="L20" s="51">
        <v>172087746</v>
      </c>
      <c r="M20" s="29"/>
      <c r="N20" s="51">
        <v>0</v>
      </c>
      <c r="O20" s="29"/>
      <c r="P20" s="51">
        <v>0</v>
      </c>
      <c r="Q20" s="29"/>
      <c r="R20" s="51">
        <v>0</v>
      </c>
      <c r="S20" s="29"/>
      <c r="T20" s="51">
        <v>195687746</v>
      </c>
      <c r="U20" s="29"/>
      <c r="V20" s="51">
        <v>355</v>
      </c>
      <c r="W20" s="29"/>
      <c r="X20" s="51">
        <v>66297282118</v>
      </c>
      <c r="Y20" s="29"/>
      <c r="Z20" s="51">
        <v>69055808388.511505</v>
      </c>
      <c r="AA20" s="48"/>
      <c r="AB20" s="83">
        <f>Z20/$AE$5</f>
        <v>7.4893848891637069E-2</v>
      </c>
    </row>
    <row r="21" spans="1:31" ht="21.75" customHeight="1" x14ac:dyDescent="0.4">
      <c r="A21" s="67" t="s">
        <v>31</v>
      </c>
      <c r="B21" s="67"/>
      <c r="C21" s="67"/>
      <c r="D21" s="48"/>
      <c r="E21" s="74">
        <v>286461</v>
      </c>
      <c r="F21" s="74"/>
      <c r="G21" s="29"/>
      <c r="H21" s="51">
        <v>6880817598</v>
      </c>
      <c r="I21" s="29"/>
      <c r="J21" s="51">
        <v>3733158462.9254999</v>
      </c>
      <c r="K21" s="29"/>
      <c r="L21" s="51">
        <v>5770303</v>
      </c>
      <c r="M21" s="29"/>
      <c r="N21" s="51">
        <v>0</v>
      </c>
      <c r="O21" s="29"/>
      <c r="P21" s="51">
        <v>0</v>
      </c>
      <c r="Q21" s="29"/>
      <c r="R21" s="51">
        <v>0</v>
      </c>
      <c r="S21" s="29"/>
      <c r="T21" s="51">
        <v>6056764</v>
      </c>
      <c r="U21" s="29"/>
      <c r="V21" s="51">
        <v>669</v>
      </c>
      <c r="W21" s="29"/>
      <c r="X21" s="51">
        <v>6880817598</v>
      </c>
      <c r="Y21" s="29"/>
      <c r="Z21" s="51">
        <v>4027865864.0598001</v>
      </c>
      <c r="AA21" s="48"/>
      <c r="AB21" s="83">
        <f>Z21/$AE$5</f>
        <v>4.3683852874693745E-3</v>
      </c>
    </row>
    <row r="22" spans="1:31" ht="21.75" customHeight="1" x14ac:dyDescent="0.4">
      <c r="A22" s="67" t="s">
        <v>32</v>
      </c>
      <c r="B22" s="67"/>
      <c r="C22" s="67"/>
      <c r="D22" s="48"/>
      <c r="E22" s="74">
        <v>8400000</v>
      </c>
      <c r="F22" s="74"/>
      <c r="G22" s="29"/>
      <c r="H22" s="51">
        <v>53886698074</v>
      </c>
      <c r="I22" s="29"/>
      <c r="J22" s="51">
        <v>48430116000</v>
      </c>
      <c r="K22" s="29"/>
      <c r="L22" s="51">
        <v>3831150</v>
      </c>
      <c r="M22" s="29"/>
      <c r="N22" s="51">
        <v>0</v>
      </c>
      <c r="O22" s="29"/>
      <c r="P22" s="51">
        <v>0</v>
      </c>
      <c r="Q22" s="29"/>
      <c r="R22" s="51">
        <v>0</v>
      </c>
      <c r="S22" s="29"/>
      <c r="T22" s="51">
        <v>12231150</v>
      </c>
      <c r="U22" s="29"/>
      <c r="V22" s="51">
        <v>3873</v>
      </c>
      <c r="W22" s="29"/>
      <c r="X22" s="51">
        <v>53886698074</v>
      </c>
      <c r="Y22" s="29"/>
      <c r="Z22" s="51">
        <v>47089385048.497498</v>
      </c>
      <c r="AA22" s="48"/>
      <c r="AB22" s="83">
        <f>Z22/$AE$5</f>
        <v>5.1070364253515965E-2</v>
      </c>
    </row>
    <row r="23" spans="1:31" ht="21.75" customHeight="1" x14ac:dyDescent="0.4">
      <c r="A23" s="67" t="s">
        <v>33</v>
      </c>
      <c r="B23" s="67"/>
      <c r="C23" s="67"/>
      <c r="D23" s="48"/>
      <c r="E23" s="74">
        <v>7000000</v>
      </c>
      <c r="F23" s="74"/>
      <c r="G23" s="29"/>
      <c r="H23" s="51">
        <v>30463799153</v>
      </c>
      <c r="I23" s="29"/>
      <c r="J23" s="51">
        <v>31660492500</v>
      </c>
      <c r="K23" s="29"/>
      <c r="L23" s="51">
        <v>2191919</v>
      </c>
      <c r="M23" s="29"/>
      <c r="N23" s="51">
        <v>0</v>
      </c>
      <c r="O23" s="29"/>
      <c r="P23" s="51">
        <v>0</v>
      </c>
      <c r="Q23" s="29"/>
      <c r="R23" s="51">
        <v>0</v>
      </c>
      <c r="S23" s="29"/>
      <c r="T23" s="51">
        <v>9191919</v>
      </c>
      <c r="U23" s="29"/>
      <c r="V23" s="51">
        <v>3193</v>
      </c>
      <c r="W23" s="29"/>
      <c r="X23" s="51">
        <v>30463799153</v>
      </c>
      <c r="Y23" s="29"/>
      <c r="Z23" s="51">
        <v>29175166072.666401</v>
      </c>
      <c r="AA23" s="48"/>
      <c r="AB23" s="83">
        <f>Z23/$AE$5</f>
        <v>3.1641661001802261E-2</v>
      </c>
    </row>
    <row r="24" spans="1:31" ht="21.75" customHeight="1" x14ac:dyDescent="0.4">
      <c r="A24" s="67" t="s">
        <v>34</v>
      </c>
      <c r="B24" s="67"/>
      <c r="C24" s="67"/>
      <c r="D24" s="48"/>
      <c r="E24" s="74">
        <v>250000</v>
      </c>
      <c r="F24" s="74"/>
      <c r="G24" s="29"/>
      <c r="H24" s="51">
        <v>1627141074</v>
      </c>
      <c r="I24" s="29"/>
      <c r="J24" s="51">
        <v>1930942125</v>
      </c>
      <c r="K24" s="29"/>
      <c r="L24" s="51">
        <v>0</v>
      </c>
      <c r="M24" s="29"/>
      <c r="N24" s="51">
        <v>0</v>
      </c>
      <c r="O24" s="29"/>
      <c r="P24" s="51">
        <v>0</v>
      </c>
      <c r="Q24" s="29"/>
      <c r="R24" s="51">
        <v>0</v>
      </c>
      <c r="S24" s="29"/>
      <c r="T24" s="51">
        <v>250000</v>
      </c>
      <c r="U24" s="29"/>
      <c r="V24" s="51">
        <v>6960</v>
      </c>
      <c r="W24" s="29"/>
      <c r="X24" s="51">
        <v>1627141074</v>
      </c>
      <c r="Y24" s="29"/>
      <c r="Z24" s="51">
        <v>1729647000</v>
      </c>
      <c r="AA24" s="48"/>
      <c r="AB24" s="83">
        <f>Z24/$AE$5</f>
        <v>1.8758729218703108E-3</v>
      </c>
    </row>
    <row r="25" spans="1:31" ht="21.75" customHeight="1" x14ac:dyDescent="0.4">
      <c r="A25" s="67" t="s">
        <v>35</v>
      </c>
      <c r="B25" s="67"/>
      <c r="C25" s="67"/>
      <c r="D25" s="48"/>
      <c r="E25" s="74">
        <v>6000000</v>
      </c>
      <c r="F25" s="74"/>
      <c r="G25" s="29"/>
      <c r="H25" s="51">
        <v>30328118300</v>
      </c>
      <c r="I25" s="29"/>
      <c r="J25" s="51">
        <v>32207220000</v>
      </c>
      <c r="K25" s="29"/>
      <c r="L25" s="51">
        <v>2333333</v>
      </c>
      <c r="M25" s="29"/>
      <c r="N25" s="51">
        <v>0</v>
      </c>
      <c r="O25" s="29"/>
      <c r="P25" s="51">
        <v>0</v>
      </c>
      <c r="Q25" s="29"/>
      <c r="R25" s="51">
        <v>0</v>
      </c>
      <c r="S25" s="29"/>
      <c r="T25" s="51">
        <v>8333333</v>
      </c>
      <c r="U25" s="29"/>
      <c r="V25" s="51">
        <v>3950</v>
      </c>
      <c r="W25" s="29"/>
      <c r="X25" s="51">
        <v>30328118300</v>
      </c>
      <c r="Y25" s="29"/>
      <c r="Z25" s="51">
        <v>32720811191.1675</v>
      </c>
      <c r="AA25" s="48"/>
      <c r="AB25" s="83">
        <f>Z25/$AE$5</f>
        <v>3.548705816570788E-2</v>
      </c>
    </row>
    <row r="26" spans="1:31" ht="21.75" customHeight="1" x14ac:dyDescent="0.4">
      <c r="A26" s="67" t="s">
        <v>36</v>
      </c>
      <c r="B26" s="67"/>
      <c r="C26" s="67"/>
      <c r="D26" s="48"/>
      <c r="E26" s="74">
        <v>53899976</v>
      </c>
      <c r="F26" s="74"/>
      <c r="G26" s="29"/>
      <c r="H26" s="51">
        <v>102278256028</v>
      </c>
      <c r="I26" s="29"/>
      <c r="J26" s="51">
        <v>106354853218.45799</v>
      </c>
      <c r="K26" s="29"/>
      <c r="L26" s="51">
        <v>0</v>
      </c>
      <c r="M26" s="29"/>
      <c r="N26" s="51">
        <v>0</v>
      </c>
      <c r="O26" s="29"/>
      <c r="P26" s="51">
        <v>0</v>
      </c>
      <c r="Q26" s="29"/>
      <c r="R26" s="51">
        <v>0</v>
      </c>
      <c r="S26" s="29"/>
      <c r="T26" s="51">
        <v>53899976</v>
      </c>
      <c r="U26" s="29"/>
      <c r="V26" s="51">
        <v>1840</v>
      </c>
      <c r="W26" s="29"/>
      <c r="X26" s="51">
        <v>102278256028</v>
      </c>
      <c r="Y26" s="29"/>
      <c r="Z26" s="51">
        <v>98585858902.751999</v>
      </c>
      <c r="AA26" s="48"/>
      <c r="AB26" s="83">
        <f>Z26/$AE$5</f>
        <v>0.10692039658670213</v>
      </c>
    </row>
    <row r="27" spans="1:31" ht="21.75" customHeight="1" x14ac:dyDescent="0.4">
      <c r="A27" s="67" t="s">
        <v>37</v>
      </c>
      <c r="B27" s="67"/>
      <c r="C27" s="67"/>
      <c r="D27" s="48"/>
      <c r="E27" s="74">
        <v>25000000</v>
      </c>
      <c r="F27" s="74"/>
      <c r="G27" s="29"/>
      <c r="H27" s="51">
        <v>108741312418</v>
      </c>
      <c r="I27" s="29"/>
      <c r="J27" s="51">
        <v>105095936250</v>
      </c>
      <c r="K27" s="29"/>
      <c r="L27" s="51">
        <v>0</v>
      </c>
      <c r="M27" s="29"/>
      <c r="N27" s="51">
        <v>0</v>
      </c>
      <c r="O27" s="29"/>
      <c r="P27" s="51">
        <v>0</v>
      </c>
      <c r="Q27" s="29"/>
      <c r="R27" s="51">
        <v>0</v>
      </c>
      <c r="S27" s="29"/>
      <c r="T27" s="51">
        <v>25000000</v>
      </c>
      <c r="U27" s="29"/>
      <c r="V27" s="51">
        <v>4262</v>
      </c>
      <c r="W27" s="29"/>
      <c r="X27" s="51">
        <v>108741312418</v>
      </c>
      <c r="Y27" s="29"/>
      <c r="Z27" s="51">
        <v>105916027500</v>
      </c>
      <c r="AA27" s="48"/>
      <c r="AB27" s="83">
        <f>Z27/$AE$5</f>
        <v>0.11487026426740322</v>
      </c>
    </row>
    <row r="28" spans="1:31" ht="21.75" customHeight="1" x14ac:dyDescent="0.4">
      <c r="A28" s="67" t="s">
        <v>38</v>
      </c>
      <c r="B28" s="67"/>
      <c r="C28" s="67"/>
      <c r="D28" s="48"/>
      <c r="E28" s="74">
        <v>160000</v>
      </c>
      <c r="F28" s="74"/>
      <c r="G28" s="29"/>
      <c r="H28" s="51">
        <v>2053582961</v>
      </c>
      <c r="I28" s="29"/>
      <c r="J28" s="51">
        <v>2393672400</v>
      </c>
      <c r="K28" s="29"/>
      <c r="L28" s="51">
        <v>0</v>
      </c>
      <c r="M28" s="29"/>
      <c r="N28" s="51">
        <v>0</v>
      </c>
      <c r="O28" s="29"/>
      <c r="P28" s="51">
        <v>0</v>
      </c>
      <c r="Q28" s="29"/>
      <c r="R28" s="51">
        <v>0</v>
      </c>
      <c r="S28" s="29"/>
      <c r="T28" s="51">
        <v>160000</v>
      </c>
      <c r="U28" s="29"/>
      <c r="V28" s="51">
        <v>13430</v>
      </c>
      <c r="W28" s="29"/>
      <c r="X28" s="51">
        <v>2053582961</v>
      </c>
      <c r="Y28" s="29"/>
      <c r="Z28" s="51">
        <v>2136014640</v>
      </c>
      <c r="AA28" s="48"/>
      <c r="AB28" s="83">
        <f>Z28/$AE$5</f>
        <v>2.3165952497212206E-3</v>
      </c>
    </row>
    <row r="29" spans="1:31" ht="21.75" customHeight="1" x14ac:dyDescent="0.4">
      <c r="A29" s="67" t="s">
        <v>39</v>
      </c>
      <c r="B29" s="67"/>
      <c r="C29" s="67"/>
      <c r="D29" s="48"/>
      <c r="E29" s="74">
        <v>400000</v>
      </c>
      <c r="F29" s="74"/>
      <c r="G29" s="29"/>
      <c r="H29" s="51">
        <v>2063321791</v>
      </c>
      <c r="I29" s="29"/>
      <c r="J29" s="51">
        <v>5196893400</v>
      </c>
      <c r="K29" s="29"/>
      <c r="L29" s="51">
        <v>0</v>
      </c>
      <c r="M29" s="29"/>
      <c r="N29" s="51">
        <v>0</v>
      </c>
      <c r="O29" s="29"/>
      <c r="P29" s="51">
        <v>-400000</v>
      </c>
      <c r="Q29" s="29"/>
      <c r="R29" s="51">
        <v>5741632828</v>
      </c>
      <c r="S29" s="29"/>
      <c r="T29" s="51">
        <v>0</v>
      </c>
      <c r="U29" s="29"/>
      <c r="V29" s="51">
        <v>0</v>
      </c>
      <c r="W29" s="29"/>
      <c r="X29" s="51">
        <v>0</v>
      </c>
      <c r="Y29" s="29"/>
      <c r="Z29" s="51">
        <v>0</v>
      </c>
      <c r="AA29" s="48"/>
      <c r="AB29" s="83">
        <f>Z29/$AE$5</f>
        <v>0</v>
      </c>
    </row>
    <row r="30" spans="1:31" ht="21.75" customHeight="1" x14ac:dyDescent="0.4">
      <c r="A30" s="67" t="s">
        <v>40</v>
      </c>
      <c r="B30" s="67"/>
      <c r="C30" s="67"/>
      <c r="D30" s="48"/>
      <c r="E30" s="74">
        <v>190000</v>
      </c>
      <c r="F30" s="74"/>
      <c r="G30" s="29"/>
      <c r="H30" s="51">
        <v>2401208306</v>
      </c>
      <c r="I30" s="29"/>
      <c r="J30" s="51">
        <v>2999247660</v>
      </c>
      <c r="K30" s="29"/>
      <c r="L30" s="51">
        <v>0</v>
      </c>
      <c r="M30" s="29"/>
      <c r="N30" s="51">
        <v>0</v>
      </c>
      <c r="O30" s="29"/>
      <c r="P30" s="51">
        <v>0</v>
      </c>
      <c r="Q30" s="29"/>
      <c r="R30" s="51">
        <v>0</v>
      </c>
      <c r="S30" s="29"/>
      <c r="T30" s="51">
        <v>190000</v>
      </c>
      <c r="U30" s="29"/>
      <c r="V30" s="51">
        <v>13830</v>
      </c>
      <c r="W30" s="29"/>
      <c r="X30" s="51">
        <v>2401208306</v>
      </c>
      <c r="Y30" s="29"/>
      <c r="Z30" s="51">
        <v>2612065185</v>
      </c>
      <c r="AA30" s="48"/>
      <c r="AB30" s="83">
        <f>Z30/$AE$5</f>
        <v>2.8328915383900089E-3</v>
      </c>
    </row>
    <row r="31" spans="1:31" ht="21.75" customHeight="1" x14ac:dyDescent="0.4">
      <c r="A31" s="68" t="s">
        <v>41</v>
      </c>
      <c r="B31" s="68"/>
      <c r="C31" s="68"/>
      <c r="D31" s="56"/>
      <c r="E31" s="74">
        <v>0</v>
      </c>
      <c r="F31" s="75"/>
      <c r="G31" s="29"/>
      <c r="H31" s="52">
        <v>0</v>
      </c>
      <c r="I31" s="29"/>
      <c r="J31" s="52">
        <v>0</v>
      </c>
      <c r="K31" s="29"/>
      <c r="L31" s="52">
        <v>4000000</v>
      </c>
      <c r="M31" s="29"/>
      <c r="N31" s="52">
        <v>34471960113</v>
      </c>
      <c r="O31" s="29"/>
      <c r="P31" s="52">
        <v>0</v>
      </c>
      <c r="Q31" s="29"/>
      <c r="R31" s="52">
        <v>0</v>
      </c>
      <c r="S31" s="29"/>
      <c r="T31" s="52">
        <v>4000000</v>
      </c>
      <c r="U31" s="29"/>
      <c r="V31" s="52">
        <v>9270</v>
      </c>
      <c r="W31" s="29"/>
      <c r="X31" s="52">
        <v>34471960113</v>
      </c>
      <c r="Y31" s="29"/>
      <c r="Z31" s="52">
        <v>36859374000</v>
      </c>
      <c r="AA31" s="48"/>
      <c r="AB31" s="83">
        <f>Z31/$AE$5</f>
        <v>3.9975498817788002E-2</v>
      </c>
    </row>
    <row r="32" spans="1:31" ht="21.75" customHeight="1" x14ac:dyDescent="0.4">
      <c r="A32" s="66" t="s">
        <v>42</v>
      </c>
      <c r="B32" s="66"/>
      <c r="C32" s="66"/>
      <c r="D32" s="66"/>
      <c r="E32" s="48"/>
      <c r="F32" s="89"/>
      <c r="G32" s="48"/>
      <c r="H32" s="7">
        <f>SUM(H9:H31)</f>
        <v>978851746045</v>
      </c>
      <c r="I32" s="48"/>
      <c r="J32" s="7">
        <f>SUM(J9:J31)</f>
        <v>887736174051.12622</v>
      </c>
      <c r="K32" s="48"/>
      <c r="L32" s="89"/>
      <c r="M32" s="48"/>
      <c r="N32" s="7">
        <f>SUM(N9:N31)</f>
        <v>34471960113</v>
      </c>
      <c r="O32" s="48"/>
      <c r="P32" s="89"/>
      <c r="Q32" s="48"/>
      <c r="R32" s="7">
        <f>SUM(R9:R31)</f>
        <v>22450154627</v>
      </c>
      <c r="S32" s="48"/>
      <c r="T32" s="89"/>
      <c r="U32" s="48"/>
      <c r="V32" s="89"/>
      <c r="W32" s="48"/>
      <c r="X32" s="7">
        <f>SUM(X9:X31)</f>
        <v>998004438242</v>
      </c>
      <c r="Y32" s="48"/>
      <c r="Z32" s="7">
        <f>SUM(Z9:Z31)</f>
        <v>902641817980.09851</v>
      </c>
      <c r="AA32" s="48"/>
      <c r="AB32" s="62">
        <f>SUM(AB9:AB31)</f>
        <v>0.97895197372449783</v>
      </c>
      <c r="AE32" s="35"/>
    </row>
    <row r="33" spans="1:28" x14ac:dyDescent="0.4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4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4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x14ac:dyDescent="0.4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x14ac:dyDescent="0.4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x14ac:dyDescent="0.4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</sheetData>
  <mergeCells count="6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32:D32"/>
    <mergeCell ref="A29:C29"/>
    <mergeCell ref="E29:F29"/>
    <mergeCell ref="A30:C30"/>
    <mergeCell ref="E30:F30"/>
    <mergeCell ref="A31:C31"/>
    <mergeCell ref="E31:F31"/>
  </mergeCells>
  <pageMargins left="0.39" right="0.39" top="0.39" bottom="0.39" header="0" footer="0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4"/>
  <sheetViews>
    <sheetView rightToLeft="1" view="pageBreakPreview" zoomScale="130" zoomScaleNormal="100" zoomScaleSheetLayoutView="130" workbookViewId="0">
      <selection activeCell="B27" sqref="B27"/>
    </sheetView>
  </sheetViews>
  <sheetFormatPr defaultRowHeight="15.75" x14ac:dyDescent="0.4"/>
  <cols>
    <col min="1" max="1" width="6.28515625" style="3" bestFit="1" customWidth="1"/>
    <col min="2" max="2" width="41.85546875" style="80" customWidth="1"/>
    <col min="3" max="3" width="1.28515625" style="3" customWidth="1"/>
    <col min="4" max="4" width="16.140625" style="3" bestFit="1" customWidth="1"/>
    <col min="5" max="5" width="1.28515625" style="3" customWidth="1"/>
    <col min="6" max="6" width="16.140625" style="3" bestFit="1" customWidth="1"/>
    <col min="7" max="7" width="1.28515625" style="3" customWidth="1"/>
    <col min="8" max="8" width="16.140625" style="3" bestFit="1" customWidth="1"/>
    <col min="9" max="9" width="1.28515625" style="3" customWidth="1"/>
    <col min="10" max="10" width="15.85546875" style="3" bestFit="1" customWidth="1"/>
    <col min="11" max="11" width="1.28515625" style="3" customWidth="1"/>
    <col min="12" max="12" width="18.28515625" style="11" bestFit="1" customWidth="1"/>
    <col min="13" max="13" width="0.28515625" style="3" customWidth="1"/>
    <col min="14" max="14" width="10.42578125" style="3" bestFit="1" customWidth="1"/>
    <col min="15" max="16384" width="9.140625" style="3"/>
  </cols>
  <sheetData>
    <row r="1" spans="1:15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5" ht="21.75" customHeight="1" x14ac:dyDescent="0.4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5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5" ht="14.45" customHeight="1" x14ac:dyDescent="0.4"/>
    <row r="5" spans="1:15" ht="14.45" customHeight="1" x14ac:dyDescent="0.4">
      <c r="A5" s="33" t="s">
        <v>102</v>
      </c>
      <c r="B5" s="73" t="s">
        <v>44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48"/>
      <c r="N5" s="48"/>
      <c r="O5" s="48"/>
    </row>
    <row r="6" spans="1:15" ht="14.45" customHeight="1" x14ac:dyDescent="0.4">
      <c r="A6" s="48"/>
      <c r="B6" s="81"/>
      <c r="C6" s="48"/>
      <c r="D6" s="40" t="s">
        <v>7</v>
      </c>
      <c r="E6" s="48"/>
      <c r="F6" s="69" t="s">
        <v>8</v>
      </c>
      <c r="G6" s="69"/>
      <c r="H6" s="69"/>
      <c r="I6" s="48"/>
      <c r="J6" s="40" t="s">
        <v>9</v>
      </c>
      <c r="K6" s="48"/>
      <c r="L6" s="29"/>
      <c r="M6" s="48"/>
      <c r="N6" s="48"/>
      <c r="O6" s="48"/>
    </row>
    <row r="7" spans="1:15" ht="14.45" customHeight="1" x14ac:dyDescent="0.4">
      <c r="A7" s="48"/>
      <c r="B7" s="81"/>
      <c r="C7" s="48"/>
      <c r="D7" s="55"/>
      <c r="E7" s="48"/>
      <c r="F7" s="55"/>
      <c r="G7" s="55"/>
      <c r="H7" s="55"/>
      <c r="I7" s="48"/>
      <c r="J7" s="55"/>
      <c r="K7" s="48"/>
      <c r="L7" s="29"/>
      <c r="M7" s="48"/>
      <c r="N7" s="48"/>
      <c r="O7" s="48"/>
    </row>
    <row r="8" spans="1:15" ht="14.45" customHeight="1" x14ac:dyDescent="0.4">
      <c r="A8" s="69" t="s">
        <v>45</v>
      </c>
      <c r="B8" s="69"/>
      <c r="C8" s="48"/>
      <c r="D8" s="40" t="s">
        <v>46</v>
      </c>
      <c r="E8" s="48"/>
      <c r="F8" s="40" t="s">
        <v>47</v>
      </c>
      <c r="G8" s="48"/>
      <c r="H8" s="40" t="s">
        <v>48</v>
      </c>
      <c r="I8" s="48"/>
      <c r="J8" s="40" t="s">
        <v>46</v>
      </c>
      <c r="K8" s="48"/>
      <c r="L8" s="49" t="s">
        <v>18</v>
      </c>
      <c r="M8" s="48"/>
      <c r="N8" s="48"/>
      <c r="O8" s="48"/>
    </row>
    <row r="9" spans="1:15" ht="31.5" customHeight="1" x14ac:dyDescent="0.4">
      <c r="A9" s="85"/>
      <c r="B9" s="85" t="s">
        <v>107</v>
      </c>
      <c r="C9" s="48"/>
      <c r="D9" s="64">
        <v>107009132737</v>
      </c>
      <c r="E9" s="48"/>
      <c r="F9" s="64">
        <v>412318309031</v>
      </c>
      <c r="G9" s="48"/>
      <c r="H9" s="64">
        <v>517007913243</v>
      </c>
      <c r="I9" s="48"/>
      <c r="J9" s="64">
        <v>2319528525</v>
      </c>
      <c r="K9" s="48"/>
      <c r="L9" s="90">
        <f>H9/سهام!$AE$5</f>
        <v>0.5607162298695737</v>
      </c>
      <c r="M9" s="48"/>
      <c r="N9" s="48"/>
      <c r="O9" s="48"/>
    </row>
    <row r="10" spans="1:15" ht="21.75" customHeight="1" x14ac:dyDescent="0.4">
      <c r="A10" s="66" t="s">
        <v>42</v>
      </c>
      <c r="B10" s="66"/>
      <c r="C10" s="48"/>
      <c r="D10" s="7">
        <f>SUM(D9)</f>
        <v>107009132737</v>
      </c>
      <c r="E10" s="48"/>
      <c r="F10" s="7">
        <f>SUM(F9)</f>
        <v>412318309031</v>
      </c>
      <c r="G10" s="48"/>
      <c r="H10" s="7">
        <f>SUM(H9)</f>
        <v>517007913243</v>
      </c>
      <c r="I10" s="48"/>
      <c r="J10" s="7">
        <f>SUM(J9)</f>
        <v>2319528525</v>
      </c>
      <c r="K10" s="48"/>
      <c r="L10" s="62">
        <f>SUM(L9)</f>
        <v>0.5607162298695737</v>
      </c>
      <c r="M10" s="48"/>
      <c r="N10" s="48"/>
      <c r="O10" s="48"/>
    </row>
    <row r="11" spans="1:15" x14ac:dyDescent="0.4">
      <c r="A11" s="48"/>
      <c r="B11" s="81"/>
      <c r="C11" s="48"/>
      <c r="D11" s="48"/>
      <c r="E11" s="48"/>
      <c r="F11" s="48"/>
      <c r="G11" s="48"/>
      <c r="H11" s="48"/>
      <c r="I11" s="48"/>
      <c r="J11" s="48"/>
      <c r="K11" s="48"/>
      <c r="L11" s="29"/>
      <c r="M11" s="48"/>
      <c r="N11" s="48"/>
      <c r="O11" s="48"/>
    </row>
    <row r="12" spans="1:15" x14ac:dyDescent="0.4">
      <c r="A12" s="48"/>
      <c r="B12" s="81"/>
      <c r="C12" s="48"/>
      <c r="D12" s="48"/>
      <c r="E12" s="48"/>
      <c r="F12" s="48"/>
      <c r="G12" s="48"/>
      <c r="H12" s="48"/>
      <c r="I12" s="48"/>
      <c r="J12" s="48"/>
      <c r="K12" s="48"/>
      <c r="L12" s="29"/>
      <c r="M12" s="48"/>
      <c r="N12" s="48"/>
      <c r="O12" s="48"/>
    </row>
    <row r="13" spans="1:15" x14ac:dyDescent="0.4">
      <c r="A13" s="48"/>
      <c r="B13" s="81"/>
      <c r="C13" s="48"/>
      <c r="D13" s="48"/>
      <c r="E13" s="48"/>
      <c r="F13" s="48"/>
      <c r="G13" s="48"/>
      <c r="H13" s="48"/>
      <c r="I13" s="48"/>
      <c r="J13" s="48"/>
      <c r="K13" s="48"/>
      <c r="L13" s="29"/>
      <c r="M13" s="48"/>
      <c r="N13" s="48"/>
      <c r="O13" s="48"/>
    </row>
    <row r="14" spans="1:15" x14ac:dyDescent="0.4">
      <c r="A14" s="48"/>
      <c r="B14" s="81"/>
      <c r="C14" s="48"/>
      <c r="D14" s="48"/>
      <c r="E14" s="48"/>
      <c r="F14" s="48"/>
      <c r="G14" s="48"/>
      <c r="H14" s="48"/>
      <c r="I14" s="48"/>
      <c r="J14" s="48"/>
      <c r="K14" s="48"/>
      <c r="L14" s="29"/>
      <c r="M14" s="48"/>
      <c r="N14" s="48"/>
      <c r="O14" s="48"/>
    </row>
  </sheetData>
  <mergeCells count="7">
    <mergeCell ref="A1:L1"/>
    <mergeCell ref="A2:L2"/>
    <mergeCell ref="A3:L3"/>
    <mergeCell ref="B5:L5"/>
    <mergeCell ref="F6:H6"/>
    <mergeCell ref="A10:B10"/>
    <mergeCell ref="A8:B8"/>
  </mergeCells>
  <pageMargins left="0.39" right="0.39" top="0.39" bottom="0.39" header="0" footer="0"/>
  <pageSetup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view="pageBreakPreview" zoomScale="130" zoomScaleNormal="130" zoomScaleSheetLayoutView="130" workbookViewId="0">
      <selection activeCell="J11" sqref="J11"/>
    </sheetView>
  </sheetViews>
  <sheetFormatPr defaultRowHeight="15.75" x14ac:dyDescent="0.4"/>
  <cols>
    <col min="1" max="1" width="2.5703125" style="3" customWidth="1"/>
    <col min="2" max="2" width="44.140625" style="3" customWidth="1"/>
    <col min="3" max="3" width="1.28515625" style="3" customWidth="1"/>
    <col min="4" max="4" width="11.7109375" style="3" customWidth="1"/>
    <col min="5" max="5" width="1.28515625" style="3" customWidth="1"/>
    <col min="6" max="6" width="22" style="3" customWidth="1"/>
    <col min="7" max="7" width="1.28515625" style="3" customWidth="1"/>
    <col min="8" max="8" width="15.5703125" style="3" customWidth="1"/>
    <col min="9" max="9" width="1.28515625" style="3" customWidth="1"/>
    <col min="10" max="10" width="19.42578125" style="3" customWidth="1"/>
    <col min="11" max="11" width="0.28515625" style="3" customWidth="1"/>
    <col min="12" max="16384" width="9.140625" style="3"/>
  </cols>
  <sheetData>
    <row r="1" spans="1:13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3" ht="21.75" customHeight="1" x14ac:dyDescent="0.4">
      <c r="A2" s="72" t="s">
        <v>49</v>
      </c>
      <c r="B2" s="72"/>
      <c r="C2" s="72"/>
      <c r="D2" s="72"/>
      <c r="E2" s="72"/>
      <c r="F2" s="72"/>
      <c r="G2" s="72"/>
      <c r="H2" s="72"/>
      <c r="I2" s="72"/>
      <c r="J2" s="72"/>
    </row>
    <row r="3" spans="1:13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3" ht="14.45" customHeight="1" x14ac:dyDescent="0.4"/>
    <row r="5" spans="1:13" ht="29.1" customHeight="1" x14ac:dyDescent="0.4">
      <c r="A5" s="4" t="s">
        <v>50</v>
      </c>
      <c r="B5" s="73" t="s">
        <v>51</v>
      </c>
      <c r="C5" s="73"/>
      <c r="D5" s="73"/>
      <c r="E5" s="73"/>
      <c r="F5" s="73"/>
      <c r="G5" s="73"/>
      <c r="H5" s="73"/>
      <c r="I5" s="73"/>
      <c r="J5" s="73"/>
    </row>
    <row r="6" spans="1:13" ht="14.45" customHeight="1" x14ac:dyDescent="0.4">
      <c r="A6" s="48"/>
      <c r="B6" s="48"/>
      <c r="C6" s="48"/>
      <c r="D6" s="29"/>
      <c r="E6" s="29"/>
      <c r="F6" s="29"/>
      <c r="G6" s="29"/>
      <c r="H6" s="29"/>
      <c r="I6" s="29"/>
      <c r="J6" s="29"/>
    </row>
    <row r="7" spans="1:13" ht="14.45" customHeight="1" x14ac:dyDescent="0.4">
      <c r="A7" s="69" t="s">
        <v>52</v>
      </c>
      <c r="B7" s="69"/>
      <c r="C7" s="48"/>
      <c r="D7" s="40" t="s">
        <v>53</v>
      </c>
      <c r="E7" s="29"/>
      <c r="F7" s="40" t="s">
        <v>46</v>
      </c>
      <c r="G7" s="29"/>
      <c r="H7" s="40" t="s">
        <v>54</v>
      </c>
      <c r="I7" s="29"/>
      <c r="J7" s="40" t="s">
        <v>55</v>
      </c>
    </row>
    <row r="8" spans="1:13" ht="21.75" customHeight="1" x14ac:dyDescent="0.4">
      <c r="A8" s="70" t="s">
        <v>56</v>
      </c>
      <c r="B8" s="70"/>
      <c r="C8" s="48"/>
      <c r="D8" s="12" t="s">
        <v>57</v>
      </c>
      <c r="E8" s="29"/>
      <c r="F8" s="45">
        <f>'درآمد سرمایه گذاری در سهام'!J36</f>
        <v>7202472684</v>
      </c>
      <c r="G8" s="29"/>
      <c r="H8" s="57">
        <f>F8/$F$11</f>
        <v>0.75283007056987483</v>
      </c>
      <c r="I8" s="29"/>
      <c r="J8" s="58">
        <f>F8/سهام!$AE$5</f>
        <v>7.8113762394443368E-3</v>
      </c>
    </row>
    <row r="9" spans="1:13" ht="21.75" customHeight="1" x14ac:dyDescent="0.4">
      <c r="A9" s="67" t="s">
        <v>60</v>
      </c>
      <c r="B9" s="67"/>
      <c r="C9" s="48"/>
      <c r="D9" s="32" t="s">
        <v>58</v>
      </c>
      <c r="E9" s="29"/>
      <c r="F9" s="43">
        <f>'درآمد سپرده بانکی'!D10</f>
        <v>2362389256</v>
      </c>
      <c r="G9" s="29"/>
      <c r="H9" s="59">
        <f t="shared" ref="H9:H10" si="0">F9/$F$11</f>
        <v>0.24692598616289235</v>
      </c>
      <c r="I9" s="29"/>
      <c r="J9" s="58">
        <f>F9/سهام!$AE$5</f>
        <v>2.5621077805169203E-3</v>
      </c>
    </row>
    <row r="10" spans="1:13" ht="21.75" customHeight="1" x14ac:dyDescent="0.4">
      <c r="A10" s="68" t="s">
        <v>61</v>
      </c>
      <c r="B10" s="68"/>
      <c r="C10" s="48"/>
      <c r="D10" s="60" t="s">
        <v>59</v>
      </c>
      <c r="E10" s="29"/>
      <c r="F10" s="44">
        <f>'سایر درآمدها'!D11</f>
        <v>2333853</v>
      </c>
      <c r="G10" s="29"/>
      <c r="H10" s="61">
        <f t="shared" si="0"/>
        <v>2.4394326723276667E-4</v>
      </c>
      <c r="I10" s="29"/>
      <c r="J10" s="58">
        <f>F10/سهام!$AE$5</f>
        <v>2.5311590436232309E-6</v>
      </c>
    </row>
    <row r="11" spans="1:13" ht="21.75" customHeight="1" thickBot="1" x14ac:dyDescent="0.45">
      <c r="A11" s="66" t="s">
        <v>42</v>
      </c>
      <c r="B11" s="66"/>
      <c r="C11" s="48"/>
      <c r="D11" s="46"/>
      <c r="E11" s="29"/>
      <c r="F11" s="46">
        <f>SUM(F8:F10)</f>
        <v>9567195793</v>
      </c>
      <c r="G11" s="29"/>
      <c r="H11" s="62">
        <f>SUM(H8:H10)</f>
        <v>1</v>
      </c>
      <c r="I11" s="29"/>
      <c r="J11" s="20">
        <f>SUM(J8:J10)</f>
        <v>1.0376015179004881E-2</v>
      </c>
      <c r="M11" s="34"/>
    </row>
    <row r="12" spans="1:13" ht="16.5" thickTop="1" x14ac:dyDescent="0.4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3" x14ac:dyDescent="0.4">
      <c r="A13" s="48"/>
      <c r="B13" s="48"/>
      <c r="C13" s="48"/>
      <c r="D13" s="48"/>
      <c r="E13" s="48"/>
      <c r="F13" s="48"/>
      <c r="G13" s="48"/>
      <c r="H13" s="48"/>
      <c r="I13" s="48"/>
      <c r="J13" s="48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40"/>
  <sheetViews>
    <sheetView rightToLeft="1" view="pageBreakPreview" zoomScale="115" zoomScaleNormal="85" zoomScaleSheetLayoutView="115" workbookViewId="0">
      <selection activeCell="J44" sqref="J44"/>
    </sheetView>
  </sheetViews>
  <sheetFormatPr defaultRowHeight="15.75" x14ac:dyDescent="0.4"/>
  <cols>
    <col min="1" max="1" width="5.140625" style="3" customWidth="1"/>
    <col min="2" max="2" width="18.140625" style="3" customWidth="1"/>
    <col min="3" max="3" width="1.28515625" style="3" customWidth="1"/>
    <col min="4" max="4" width="13" style="3" customWidth="1"/>
    <col min="5" max="5" width="1.28515625" style="3" customWidth="1"/>
    <col min="6" max="6" width="16.28515625" style="3" bestFit="1" customWidth="1"/>
    <col min="7" max="7" width="1.28515625" style="3" customWidth="1"/>
    <col min="8" max="8" width="14.42578125" style="3" bestFit="1" customWidth="1"/>
    <col min="9" max="9" width="1.28515625" style="3" customWidth="1"/>
    <col min="10" max="10" width="16.28515625" style="3" bestFit="1" customWidth="1"/>
    <col min="11" max="11" width="1.28515625" style="3" customWidth="1"/>
    <col min="12" max="12" width="15.5703125" style="3" customWidth="1"/>
    <col min="13" max="13" width="1.7109375" style="3" customWidth="1"/>
    <col min="14" max="14" width="14.7109375" style="3" bestFit="1" customWidth="1"/>
    <col min="15" max="16" width="1.28515625" style="3" customWidth="1"/>
    <col min="17" max="17" width="15.5703125" style="3" bestFit="1" customWidth="1"/>
    <col min="18" max="18" width="1.28515625" style="3" customWidth="1"/>
    <col min="19" max="19" width="15.5703125" style="3" bestFit="1" customWidth="1"/>
    <col min="20" max="20" width="1.28515625" style="3" customWidth="1"/>
    <col min="21" max="21" width="16.7109375" style="3" bestFit="1" customWidth="1"/>
    <col min="22" max="22" width="1.28515625" style="3" customWidth="1"/>
    <col min="23" max="23" width="15.5703125" style="3" customWidth="1"/>
    <col min="24" max="24" width="0.28515625" style="3" customWidth="1"/>
    <col min="25" max="25" width="9.140625" style="3"/>
    <col min="26" max="26" width="12.42578125" style="3" bestFit="1" customWidth="1"/>
    <col min="27" max="27" width="11.7109375" style="11" bestFit="1" customWidth="1"/>
    <col min="28" max="16384" width="9.140625" style="3"/>
  </cols>
  <sheetData>
    <row r="1" spans="1:28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28" ht="21.75" customHeight="1" x14ac:dyDescent="0.4">
      <c r="A2" s="72" t="s">
        <v>49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28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8" ht="4.5" customHeight="1" x14ac:dyDescent="0.4"/>
    <row r="5" spans="1:28" ht="23.25" customHeight="1" x14ac:dyDescent="0.4">
      <c r="A5" s="4" t="s">
        <v>62</v>
      </c>
      <c r="B5" s="73" t="s">
        <v>63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8" ht="16.5" customHeight="1" x14ac:dyDescent="0.4">
      <c r="D6" s="69" t="s">
        <v>64</v>
      </c>
      <c r="E6" s="69"/>
      <c r="F6" s="69"/>
      <c r="G6" s="69"/>
      <c r="H6" s="69"/>
      <c r="I6" s="69"/>
      <c r="J6" s="69"/>
      <c r="K6" s="69"/>
      <c r="L6" s="69"/>
      <c r="M6" s="30"/>
      <c r="N6" s="69" t="s">
        <v>65</v>
      </c>
      <c r="O6" s="69"/>
      <c r="P6" s="69"/>
      <c r="Q6" s="69"/>
      <c r="R6" s="69"/>
      <c r="S6" s="69"/>
      <c r="T6" s="69"/>
      <c r="U6" s="69"/>
      <c r="V6" s="69"/>
      <c r="W6" s="69"/>
    </row>
    <row r="7" spans="1:28" ht="16.5" customHeight="1" x14ac:dyDescent="0.4">
      <c r="D7" s="21"/>
      <c r="E7" s="21"/>
      <c r="F7" s="21"/>
      <c r="G7" s="21"/>
      <c r="H7" s="21"/>
      <c r="I7" s="63"/>
      <c r="J7" s="71" t="s">
        <v>42</v>
      </c>
      <c r="K7" s="71"/>
      <c r="L7" s="71"/>
      <c r="M7" s="30"/>
      <c r="N7" s="63"/>
      <c r="O7" s="63"/>
      <c r="P7" s="63"/>
      <c r="Q7" s="63"/>
      <c r="R7" s="63"/>
      <c r="S7" s="63"/>
      <c r="T7" s="63"/>
      <c r="U7" s="71" t="s">
        <v>42</v>
      </c>
      <c r="V7" s="71"/>
      <c r="W7" s="71"/>
      <c r="X7" s="11"/>
      <c r="Y7" s="11"/>
      <c r="Z7" s="11"/>
    </row>
    <row r="8" spans="1:28" s="80" customFormat="1" ht="40.5" customHeight="1" x14ac:dyDescent="0.4">
      <c r="A8" s="91" t="s">
        <v>66</v>
      </c>
      <c r="B8" s="91"/>
      <c r="D8" s="92" t="s">
        <v>67</v>
      </c>
      <c r="E8" s="93"/>
      <c r="F8" s="92" t="s">
        <v>68</v>
      </c>
      <c r="G8" s="93"/>
      <c r="H8" s="92" t="s">
        <v>69</v>
      </c>
      <c r="I8" s="94"/>
      <c r="J8" s="54" t="s">
        <v>46</v>
      </c>
      <c r="K8" s="95"/>
      <c r="L8" s="54" t="s">
        <v>54</v>
      </c>
      <c r="M8" s="96"/>
      <c r="N8" s="92" t="s">
        <v>67</v>
      </c>
      <c r="O8" s="94"/>
      <c r="P8" s="91" t="s">
        <v>68</v>
      </c>
      <c r="Q8" s="91"/>
      <c r="R8" s="94"/>
      <c r="S8" s="92" t="s">
        <v>69</v>
      </c>
      <c r="T8" s="94"/>
      <c r="U8" s="54" t="s">
        <v>46</v>
      </c>
      <c r="V8" s="95"/>
      <c r="W8" s="54" t="s">
        <v>54</v>
      </c>
      <c r="X8" s="93"/>
      <c r="Y8" s="93"/>
      <c r="Z8" s="93"/>
      <c r="AA8" s="93"/>
    </row>
    <row r="9" spans="1:28" ht="21.75" customHeight="1" x14ac:dyDescent="0.4">
      <c r="A9" s="70" t="s">
        <v>22</v>
      </c>
      <c r="B9" s="70"/>
      <c r="D9" s="13">
        <v>0</v>
      </c>
      <c r="E9" s="11"/>
      <c r="F9" s="13">
        <v>-819551660</v>
      </c>
      <c r="G9" s="11"/>
      <c r="H9" s="13">
        <v>1658032917</v>
      </c>
      <c r="I9" s="29"/>
      <c r="J9" s="45">
        <v>838481257</v>
      </c>
      <c r="K9" s="29"/>
      <c r="L9" s="57">
        <f>J9/$J$36</f>
        <v>0.11641574967200528</v>
      </c>
      <c r="M9" s="31"/>
      <c r="N9" s="45">
        <v>0</v>
      </c>
      <c r="O9" s="29"/>
      <c r="P9" s="77">
        <v>662988783</v>
      </c>
      <c r="Q9" s="77"/>
      <c r="R9" s="29"/>
      <c r="S9" s="45">
        <v>1658032917</v>
      </c>
      <c r="T9" s="29"/>
      <c r="U9" s="45">
        <f>SUM(N9:S9)</f>
        <v>2321021700</v>
      </c>
      <c r="V9" s="29"/>
      <c r="W9" s="58">
        <f t="shared" ref="W9:W35" si="0">U9/131900789625</f>
        <v>1.7596723314536412E-2</v>
      </c>
      <c r="X9" s="11"/>
      <c r="Z9" s="36"/>
      <c r="AA9" s="36"/>
      <c r="AB9" s="34"/>
    </row>
    <row r="10" spans="1:28" ht="21.75" customHeight="1" x14ac:dyDescent="0.4">
      <c r="A10" s="67" t="s">
        <v>19</v>
      </c>
      <c r="B10" s="67"/>
      <c r="D10" s="15">
        <v>0</v>
      </c>
      <c r="E10" s="11"/>
      <c r="F10" s="15">
        <v>-936880368</v>
      </c>
      <c r="G10" s="11"/>
      <c r="H10" s="15">
        <v>232629892</v>
      </c>
      <c r="I10" s="29"/>
      <c r="J10" s="43">
        <v>-704250476</v>
      </c>
      <c r="K10" s="29"/>
      <c r="L10" s="59">
        <f t="shared" ref="L10:L35" si="1">J10/$J$36</f>
        <v>-9.7778986036901439E-2</v>
      </c>
      <c r="M10" s="16"/>
      <c r="N10" s="43">
        <v>0</v>
      </c>
      <c r="O10" s="29"/>
      <c r="P10" s="74">
        <v>25058183</v>
      </c>
      <c r="Q10" s="74"/>
      <c r="R10" s="29"/>
      <c r="S10" s="43">
        <v>232629892</v>
      </c>
      <c r="T10" s="29"/>
      <c r="U10" s="64">
        <f t="shared" ref="U10:U35" si="2">SUM(N10:S10)</f>
        <v>257688075</v>
      </c>
      <c r="V10" s="29"/>
      <c r="W10" s="58">
        <f t="shared" si="0"/>
        <v>1.9536507380480362E-3</v>
      </c>
      <c r="X10" s="11"/>
      <c r="Z10" s="36"/>
      <c r="AA10" s="36"/>
      <c r="AB10" s="34"/>
    </row>
    <row r="11" spans="1:28" ht="21.75" customHeight="1" x14ac:dyDescent="0.4">
      <c r="A11" s="67" t="s">
        <v>25</v>
      </c>
      <c r="B11" s="67"/>
      <c r="D11" s="15">
        <v>483306812</v>
      </c>
      <c r="E11" s="11"/>
      <c r="F11" s="15">
        <v>-1201554269</v>
      </c>
      <c r="G11" s="11"/>
      <c r="H11" s="15">
        <v>813044332</v>
      </c>
      <c r="I11" s="29"/>
      <c r="J11" s="43">
        <v>94796875</v>
      </c>
      <c r="K11" s="29"/>
      <c r="L11" s="59">
        <f t="shared" si="1"/>
        <v>1.3161712533889564E-2</v>
      </c>
      <c r="M11" s="16"/>
      <c r="N11" s="43">
        <v>483306812</v>
      </c>
      <c r="O11" s="29"/>
      <c r="P11" s="74">
        <v>749307223</v>
      </c>
      <c r="Q11" s="74"/>
      <c r="R11" s="29"/>
      <c r="S11" s="43">
        <v>1481507200</v>
      </c>
      <c r="T11" s="29"/>
      <c r="U11" s="64">
        <f t="shared" si="2"/>
        <v>2714121235</v>
      </c>
      <c r="V11" s="29"/>
      <c r="W11" s="58">
        <f t="shared" si="0"/>
        <v>2.0576990044687157E-2</v>
      </c>
      <c r="X11" s="11"/>
      <c r="Z11" s="36"/>
      <c r="AA11" s="36"/>
      <c r="AB11" s="34"/>
    </row>
    <row r="12" spans="1:28" ht="21.75" customHeight="1" x14ac:dyDescent="0.4">
      <c r="A12" s="67" t="s">
        <v>24</v>
      </c>
      <c r="B12" s="67"/>
      <c r="D12" s="15">
        <v>0</v>
      </c>
      <c r="E12" s="11"/>
      <c r="F12" s="15">
        <v>0</v>
      </c>
      <c r="G12" s="11"/>
      <c r="H12" s="15">
        <v>481923066</v>
      </c>
      <c r="I12" s="29"/>
      <c r="J12" s="43">
        <v>481923066</v>
      </c>
      <c r="K12" s="29"/>
      <c r="L12" s="59">
        <f t="shared" si="1"/>
        <v>6.6910780108971807E-2</v>
      </c>
      <c r="M12" s="16"/>
      <c r="N12" s="43">
        <v>0</v>
      </c>
      <c r="O12" s="29"/>
      <c r="P12" s="74">
        <v>0</v>
      </c>
      <c r="Q12" s="74"/>
      <c r="R12" s="29"/>
      <c r="S12" s="43">
        <v>1245167137</v>
      </c>
      <c r="T12" s="29"/>
      <c r="U12" s="64">
        <f t="shared" si="2"/>
        <v>1245167137</v>
      </c>
      <c r="V12" s="29"/>
      <c r="W12" s="58">
        <f t="shared" si="0"/>
        <v>9.4401795511616527E-3</v>
      </c>
      <c r="X12" s="11"/>
      <c r="Z12" s="36"/>
      <c r="AA12" s="36"/>
      <c r="AB12" s="34"/>
    </row>
    <row r="13" spans="1:28" ht="21.75" customHeight="1" x14ac:dyDescent="0.4">
      <c r="A13" s="67" t="s">
        <v>39</v>
      </c>
      <c r="B13" s="67"/>
      <c r="D13" s="15">
        <v>0</v>
      </c>
      <c r="E13" s="11"/>
      <c r="F13" s="15">
        <v>0</v>
      </c>
      <c r="G13" s="11"/>
      <c r="H13" s="15">
        <v>3678311037</v>
      </c>
      <c r="I13" s="29"/>
      <c r="J13" s="43">
        <v>3678311037</v>
      </c>
      <c r="K13" s="29"/>
      <c r="L13" s="59">
        <f t="shared" si="1"/>
        <v>0.51070114367406327</v>
      </c>
      <c r="M13" s="16"/>
      <c r="N13" s="43">
        <v>0</v>
      </c>
      <c r="O13" s="29"/>
      <c r="P13" s="74">
        <v>0</v>
      </c>
      <c r="Q13" s="74"/>
      <c r="R13" s="29"/>
      <c r="S13" s="43">
        <v>3678311037</v>
      </c>
      <c r="T13" s="29"/>
      <c r="U13" s="64">
        <f t="shared" si="2"/>
        <v>3678311037</v>
      </c>
      <c r="V13" s="29"/>
      <c r="W13" s="58">
        <f t="shared" si="0"/>
        <v>2.7886952363648521E-2</v>
      </c>
      <c r="X13" s="11"/>
      <c r="Z13" s="36"/>
      <c r="AA13" s="36"/>
      <c r="AB13" s="34"/>
    </row>
    <row r="14" spans="1:28" ht="21.75" customHeight="1" x14ac:dyDescent="0.4">
      <c r="A14" s="67" t="s">
        <v>26</v>
      </c>
      <c r="B14" s="67"/>
      <c r="D14" s="15">
        <v>251649971</v>
      </c>
      <c r="E14" s="11"/>
      <c r="F14" s="15">
        <v>-1252768306</v>
      </c>
      <c r="G14" s="11"/>
      <c r="H14" s="15">
        <v>225125006</v>
      </c>
      <c r="I14" s="29"/>
      <c r="J14" s="43">
        <v>-775993329</v>
      </c>
      <c r="K14" s="29"/>
      <c r="L14" s="59">
        <f t="shared" si="1"/>
        <v>-0.10773985033276663</v>
      </c>
      <c r="M14" s="16"/>
      <c r="N14" s="43">
        <v>251649971</v>
      </c>
      <c r="O14" s="29"/>
      <c r="P14" s="74">
        <v>-10470432</v>
      </c>
      <c r="Q14" s="74"/>
      <c r="R14" s="29"/>
      <c r="S14" s="43">
        <v>225125006</v>
      </c>
      <c r="T14" s="29"/>
      <c r="U14" s="64">
        <f t="shared" si="2"/>
        <v>466304545</v>
      </c>
      <c r="V14" s="29"/>
      <c r="W14" s="58">
        <f t="shared" si="0"/>
        <v>3.5352672741817939E-3</v>
      </c>
      <c r="X14" s="11"/>
      <c r="Z14" s="36"/>
      <c r="AA14" s="36"/>
      <c r="AB14" s="34"/>
    </row>
    <row r="15" spans="1:28" ht="21.75" customHeight="1" x14ac:dyDescent="0.4">
      <c r="A15" s="67" t="s">
        <v>70</v>
      </c>
      <c r="B15" s="67"/>
      <c r="D15" s="15">
        <v>0</v>
      </c>
      <c r="E15" s="11"/>
      <c r="F15" s="15">
        <v>0</v>
      </c>
      <c r="G15" s="11"/>
      <c r="H15" s="15">
        <v>0</v>
      </c>
      <c r="I15" s="29"/>
      <c r="J15" s="43">
        <v>0</v>
      </c>
      <c r="K15" s="29"/>
      <c r="L15" s="59">
        <f t="shared" si="1"/>
        <v>0</v>
      </c>
      <c r="M15" s="16"/>
      <c r="N15" s="43">
        <v>0</v>
      </c>
      <c r="O15" s="29"/>
      <c r="P15" s="74">
        <v>0</v>
      </c>
      <c r="Q15" s="74"/>
      <c r="R15" s="29"/>
      <c r="S15" s="43">
        <v>3323882</v>
      </c>
      <c r="T15" s="29"/>
      <c r="U15" s="64">
        <f t="shared" si="2"/>
        <v>3323882</v>
      </c>
      <c r="V15" s="29"/>
      <c r="W15" s="58">
        <f t="shared" si="0"/>
        <v>2.5199864302935178E-5</v>
      </c>
      <c r="X15" s="11"/>
      <c r="Z15" s="36"/>
      <c r="AA15" s="36"/>
      <c r="AB15" s="34"/>
    </row>
    <row r="16" spans="1:28" ht="21.75" customHeight="1" x14ac:dyDescent="0.4">
      <c r="A16" s="67" t="s">
        <v>27</v>
      </c>
      <c r="B16" s="67"/>
      <c r="D16" s="15">
        <v>0</v>
      </c>
      <c r="E16" s="11"/>
      <c r="F16" s="15">
        <v>-79524000</v>
      </c>
      <c r="G16" s="11"/>
      <c r="H16" s="15">
        <v>0</v>
      </c>
      <c r="I16" s="29"/>
      <c r="J16" s="43">
        <v>-79524000</v>
      </c>
      <c r="K16" s="29"/>
      <c r="L16" s="59">
        <f t="shared" si="1"/>
        <v>-1.1041208136291766E-2</v>
      </c>
      <c r="M16" s="16"/>
      <c r="N16" s="43">
        <v>0</v>
      </c>
      <c r="O16" s="29"/>
      <c r="P16" s="74">
        <v>625290323</v>
      </c>
      <c r="Q16" s="74"/>
      <c r="R16" s="29"/>
      <c r="S16" s="43">
        <v>1791998143</v>
      </c>
      <c r="T16" s="29"/>
      <c r="U16" s="64">
        <f t="shared" si="2"/>
        <v>2417288466</v>
      </c>
      <c r="V16" s="29"/>
      <c r="W16" s="58">
        <f t="shared" si="0"/>
        <v>1.8326565541210649E-2</v>
      </c>
      <c r="X16" s="11"/>
      <c r="Z16" s="36"/>
      <c r="AA16" s="36"/>
      <c r="AB16" s="34"/>
    </row>
    <row r="17" spans="1:28" ht="21.75" customHeight="1" x14ac:dyDescent="0.4">
      <c r="A17" s="67" t="s">
        <v>40</v>
      </c>
      <c r="B17" s="67"/>
      <c r="D17" s="15">
        <v>0</v>
      </c>
      <c r="E17" s="11"/>
      <c r="F17" s="15">
        <v>-387182475</v>
      </c>
      <c r="G17" s="11"/>
      <c r="H17" s="15">
        <v>0</v>
      </c>
      <c r="I17" s="29"/>
      <c r="J17" s="43">
        <v>-387182475</v>
      </c>
      <c r="K17" s="29"/>
      <c r="L17" s="59">
        <f t="shared" si="1"/>
        <v>-5.3756882113570541E-2</v>
      </c>
      <c r="M17" s="16"/>
      <c r="N17" s="43">
        <v>0</v>
      </c>
      <c r="O17" s="29"/>
      <c r="P17" s="74">
        <v>210856879</v>
      </c>
      <c r="Q17" s="74"/>
      <c r="R17" s="29"/>
      <c r="S17" s="43">
        <v>1290464873</v>
      </c>
      <c r="T17" s="29"/>
      <c r="U17" s="64">
        <f t="shared" si="2"/>
        <v>1501321752</v>
      </c>
      <c r="V17" s="29"/>
      <c r="W17" s="58">
        <f t="shared" si="0"/>
        <v>1.1382204430074502E-2</v>
      </c>
      <c r="X17" s="11"/>
      <c r="Z17" s="36"/>
      <c r="AA17" s="36"/>
      <c r="AB17" s="34"/>
    </row>
    <row r="18" spans="1:28" ht="21.75" customHeight="1" x14ac:dyDescent="0.4">
      <c r="A18" s="67" t="s">
        <v>28</v>
      </c>
      <c r="B18" s="67"/>
      <c r="D18" s="15">
        <v>0</v>
      </c>
      <c r="E18" s="11"/>
      <c r="F18" s="15">
        <v>-1001298910</v>
      </c>
      <c r="G18" s="11"/>
      <c r="H18" s="15">
        <v>0</v>
      </c>
      <c r="I18" s="29"/>
      <c r="J18" s="43">
        <v>-1001298910</v>
      </c>
      <c r="K18" s="29"/>
      <c r="L18" s="59">
        <f t="shared" si="1"/>
        <v>-0.13902154911664502</v>
      </c>
      <c r="M18" s="16"/>
      <c r="N18" s="43">
        <v>0</v>
      </c>
      <c r="O18" s="29"/>
      <c r="P18" s="74">
        <v>123170450</v>
      </c>
      <c r="Q18" s="74"/>
      <c r="R18" s="29"/>
      <c r="S18" s="43">
        <v>3106207499</v>
      </c>
      <c r="T18" s="29"/>
      <c r="U18" s="64">
        <f t="shared" si="2"/>
        <v>3229377949</v>
      </c>
      <c r="V18" s="29"/>
      <c r="W18" s="58">
        <f t="shared" si="0"/>
        <v>2.4483386022034211E-2</v>
      </c>
      <c r="X18" s="11"/>
      <c r="Z18" s="36"/>
      <c r="AA18" s="36"/>
      <c r="AB18" s="34"/>
    </row>
    <row r="19" spans="1:28" ht="21.75" customHeight="1" x14ac:dyDescent="0.4">
      <c r="A19" s="67" t="s">
        <v>21</v>
      </c>
      <c r="B19" s="67"/>
      <c r="D19" s="15">
        <v>0</v>
      </c>
      <c r="E19" s="11"/>
      <c r="F19" s="15">
        <v>28688283000</v>
      </c>
      <c r="G19" s="11"/>
      <c r="H19" s="15">
        <v>0</v>
      </c>
      <c r="I19" s="29"/>
      <c r="J19" s="43">
        <v>28688283000</v>
      </c>
      <c r="K19" s="29"/>
      <c r="L19" s="59">
        <f t="shared" si="1"/>
        <v>3.9831158351672551</v>
      </c>
      <c r="M19" s="16"/>
      <c r="N19" s="43">
        <v>0</v>
      </c>
      <c r="O19" s="29"/>
      <c r="P19" s="74">
        <v>71417224746</v>
      </c>
      <c r="Q19" s="74"/>
      <c r="R19" s="29"/>
      <c r="S19" s="43">
        <v>2973004854</v>
      </c>
      <c r="T19" s="29"/>
      <c r="U19" s="64">
        <f t="shared" si="2"/>
        <v>74390229600</v>
      </c>
      <c r="V19" s="29"/>
      <c r="W19" s="58">
        <f t="shared" si="0"/>
        <v>0.56398623398309322</v>
      </c>
      <c r="X19" s="11"/>
      <c r="Z19" s="36"/>
      <c r="AA19" s="36"/>
      <c r="AB19" s="34"/>
    </row>
    <row r="20" spans="1:28" ht="21.75" customHeight="1" x14ac:dyDescent="0.4">
      <c r="A20" s="67" t="s">
        <v>71</v>
      </c>
      <c r="B20" s="67"/>
      <c r="D20" s="15">
        <v>0</v>
      </c>
      <c r="E20" s="11"/>
      <c r="F20" s="15">
        <v>0</v>
      </c>
      <c r="G20" s="11"/>
      <c r="H20" s="15">
        <v>0</v>
      </c>
      <c r="I20" s="29"/>
      <c r="J20" s="43">
        <v>0</v>
      </c>
      <c r="K20" s="29"/>
      <c r="L20" s="59">
        <f t="shared" si="1"/>
        <v>0</v>
      </c>
      <c r="M20" s="16"/>
      <c r="N20" s="43">
        <v>0</v>
      </c>
      <c r="O20" s="29"/>
      <c r="P20" s="74">
        <v>0</v>
      </c>
      <c r="Q20" s="74"/>
      <c r="R20" s="29"/>
      <c r="S20" s="43">
        <v>7168141230</v>
      </c>
      <c r="T20" s="29"/>
      <c r="U20" s="64">
        <f t="shared" si="2"/>
        <v>7168141230</v>
      </c>
      <c r="V20" s="29"/>
      <c r="W20" s="58">
        <f t="shared" si="0"/>
        <v>5.4344945548691216E-2</v>
      </c>
      <c r="X20" s="11"/>
      <c r="Z20" s="36"/>
      <c r="AA20" s="36"/>
      <c r="AB20" s="34"/>
    </row>
    <row r="21" spans="1:28" ht="21.75" customHeight="1" x14ac:dyDescent="0.4">
      <c r="A21" s="67" t="s">
        <v>34</v>
      </c>
      <c r="B21" s="67"/>
      <c r="D21" s="15">
        <v>0</v>
      </c>
      <c r="E21" s="11"/>
      <c r="F21" s="15">
        <v>-201295125</v>
      </c>
      <c r="G21" s="11"/>
      <c r="H21" s="15">
        <v>0</v>
      </c>
      <c r="I21" s="29"/>
      <c r="J21" s="43">
        <v>-201295125</v>
      </c>
      <c r="K21" s="29"/>
      <c r="L21" s="59">
        <f t="shared" si="1"/>
        <v>-2.7948058094988536E-2</v>
      </c>
      <c r="M21" s="16"/>
      <c r="N21" s="43">
        <v>0</v>
      </c>
      <c r="O21" s="29"/>
      <c r="P21" s="74">
        <v>102505926</v>
      </c>
      <c r="Q21" s="74"/>
      <c r="R21" s="29"/>
      <c r="S21" s="43">
        <v>668835374</v>
      </c>
      <c r="T21" s="29"/>
      <c r="U21" s="64">
        <f t="shared" si="2"/>
        <v>771341300</v>
      </c>
      <c r="V21" s="29"/>
      <c r="W21" s="58">
        <f t="shared" si="0"/>
        <v>5.8478899344951516E-3</v>
      </c>
      <c r="X21" s="11"/>
      <c r="Z21" s="36"/>
      <c r="AA21" s="36"/>
      <c r="AB21" s="34"/>
    </row>
    <row r="22" spans="1:28" ht="21.75" customHeight="1" x14ac:dyDescent="0.4">
      <c r="A22" s="67" t="s">
        <v>38</v>
      </c>
      <c r="B22" s="67"/>
      <c r="D22" s="15">
        <v>0</v>
      </c>
      <c r="E22" s="11"/>
      <c r="F22" s="15">
        <v>-257657760</v>
      </c>
      <c r="G22" s="11"/>
      <c r="H22" s="15">
        <v>0</v>
      </c>
      <c r="I22" s="29"/>
      <c r="J22" s="43">
        <v>-257657760</v>
      </c>
      <c r="K22" s="29"/>
      <c r="L22" s="59">
        <f t="shared" si="1"/>
        <v>-3.5773514361585323E-2</v>
      </c>
      <c r="M22" s="16"/>
      <c r="N22" s="43">
        <v>0</v>
      </c>
      <c r="O22" s="29"/>
      <c r="P22" s="74">
        <v>82431679</v>
      </c>
      <c r="Q22" s="74"/>
      <c r="R22" s="29"/>
      <c r="S22" s="43">
        <v>890656448</v>
      </c>
      <c r="T22" s="29"/>
      <c r="U22" s="64">
        <f t="shared" si="2"/>
        <v>973088127</v>
      </c>
      <c r="V22" s="29"/>
      <c r="W22" s="58">
        <f t="shared" si="0"/>
        <v>7.3774245762025705E-3</v>
      </c>
      <c r="X22" s="11"/>
      <c r="Z22" s="36"/>
      <c r="AA22" s="36"/>
      <c r="AB22" s="34"/>
    </row>
    <row r="23" spans="1:28" ht="21.75" customHeight="1" x14ac:dyDescent="0.4">
      <c r="A23" s="67" t="s">
        <v>37</v>
      </c>
      <c r="B23" s="67"/>
      <c r="D23" s="15">
        <v>0</v>
      </c>
      <c r="E23" s="11"/>
      <c r="F23" s="15">
        <v>820091250</v>
      </c>
      <c r="G23" s="11"/>
      <c r="H23" s="15">
        <v>0</v>
      </c>
      <c r="I23" s="29"/>
      <c r="J23" s="43">
        <v>820091250</v>
      </c>
      <c r="K23" s="29"/>
      <c r="L23" s="59">
        <f t="shared" si="1"/>
        <v>0.11386245890550885</v>
      </c>
      <c r="M23" s="16"/>
      <c r="N23" s="43">
        <v>0</v>
      </c>
      <c r="O23" s="29"/>
      <c r="P23" s="74">
        <v>9208024811</v>
      </c>
      <c r="Q23" s="74"/>
      <c r="R23" s="29"/>
      <c r="S23" s="43">
        <v>1570627745</v>
      </c>
      <c r="T23" s="29"/>
      <c r="U23" s="64">
        <f t="shared" si="2"/>
        <v>10778652556</v>
      </c>
      <c r="V23" s="29"/>
      <c r="W23" s="58">
        <f t="shared" si="0"/>
        <v>8.1717877403495495E-2</v>
      </c>
      <c r="X23" s="11"/>
      <c r="Z23" s="36"/>
      <c r="AA23" s="36"/>
      <c r="AB23" s="34"/>
    </row>
    <row r="24" spans="1:28" ht="21.75" customHeight="1" x14ac:dyDescent="0.4">
      <c r="A24" s="67" t="s">
        <v>72</v>
      </c>
      <c r="B24" s="67"/>
      <c r="D24" s="15">
        <v>0</v>
      </c>
      <c r="E24" s="11"/>
      <c r="F24" s="15">
        <v>0</v>
      </c>
      <c r="G24" s="11"/>
      <c r="H24" s="15">
        <v>0</v>
      </c>
      <c r="I24" s="29"/>
      <c r="J24" s="43">
        <v>0</v>
      </c>
      <c r="K24" s="29"/>
      <c r="L24" s="59">
        <f t="shared" si="1"/>
        <v>0</v>
      </c>
      <c r="M24" s="16"/>
      <c r="N24" s="43">
        <v>0</v>
      </c>
      <c r="O24" s="29"/>
      <c r="P24" s="74">
        <v>0</v>
      </c>
      <c r="Q24" s="74"/>
      <c r="R24" s="29"/>
      <c r="S24" s="43">
        <v>4247073819</v>
      </c>
      <c r="T24" s="29"/>
      <c r="U24" s="64">
        <f t="shared" si="2"/>
        <v>4247073819</v>
      </c>
      <c r="V24" s="29"/>
      <c r="W24" s="58">
        <f t="shared" si="0"/>
        <v>3.2199002227921651E-2</v>
      </c>
      <c r="X24" s="11"/>
      <c r="Z24" s="36"/>
      <c r="AA24" s="36"/>
      <c r="AB24" s="34"/>
    </row>
    <row r="25" spans="1:28" ht="21.75" customHeight="1" x14ac:dyDescent="0.4">
      <c r="A25" s="67" t="s">
        <v>30</v>
      </c>
      <c r="B25" s="67"/>
      <c r="D25" s="15">
        <v>0</v>
      </c>
      <c r="E25" s="11"/>
      <c r="F25" s="15">
        <v>5222291208</v>
      </c>
      <c r="G25" s="11"/>
      <c r="H25" s="15">
        <v>0</v>
      </c>
      <c r="I25" s="29"/>
      <c r="J25" s="43">
        <v>5222291208</v>
      </c>
      <c r="K25" s="29"/>
      <c r="L25" s="59">
        <f t="shared" si="1"/>
        <v>0.72506921402161062</v>
      </c>
      <c r="M25" s="16"/>
      <c r="N25" s="43">
        <v>0</v>
      </c>
      <c r="O25" s="29"/>
      <c r="P25" s="74">
        <v>12166326916</v>
      </c>
      <c r="Q25" s="74"/>
      <c r="R25" s="29"/>
      <c r="S25" s="43">
        <v>1508889955</v>
      </c>
      <c r="T25" s="29"/>
      <c r="U25" s="64">
        <f t="shared" si="2"/>
        <v>13675216871</v>
      </c>
      <c r="V25" s="29"/>
      <c r="W25" s="58">
        <f t="shared" si="0"/>
        <v>0.10367805158619042</v>
      </c>
      <c r="X25" s="11"/>
      <c r="Z25" s="36"/>
      <c r="AA25" s="36"/>
      <c r="AB25" s="34"/>
    </row>
    <row r="26" spans="1:28" ht="21.75" customHeight="1" x14ac:dyDescent="0.4">
      <c r="A26" s="67" t="s">
        <v>73</v>
      </c>
      <c r="B26" s="67"/>
      <c r="D26" s="15">
        <v>0</v>
      </c>
      <c r="E26" s="11"/>
      <c r="F26" s="15">
        <v>0</v>
      </c>
      <c r="G26" s="11"/>
      <c r="H26" s="15">
        <v>0</v>
      </c>
      <c r="I26" s="29"/>
      <c r="J26" s="43">
        <v>0</v>
      </c>
      <c r="K26" s="29"/>
      <c r="L26" s="59">
        <f t="shared" si="1"/>
        <v>0</v>
      </c>
      <c r="M26" s="16"/>
      <c r="N26" s="43">
        <v>0</v>
      </c>
      <c r="O26" s="29"/>
      <c r="P26" s="74">
        <v>0</v>
      </c>
      <c r="Q26" s="74"/>
      <c r="R26" s="29"/>
      <c r="S26" s="43">
        <v>4362513575</v>
      </c>
      <c r="T26" s="29"/>
      <c r="U26" s="64">
        <f t="shared" si="2"/>
        <v>4362513575</v>
      </c>
      <c r="V26" s="29"/>
      <c r="W26" s="58">
        <f t="shared" si="0"/>
        <v>3.3074203629885966E-2</v>
      </c>
      <c r="X26" s="11"/>
      <c r="Z26" s="36"/>
      <c r="AA26" s="36"/>
      <c r="AB26" s="34"/>
    </row>
    <row r="27" spans="1:28" ht="21.75" customHeight="1" x14ac:dyDescent="0.4">
      <c r="A27" s="67" t="s">
        <v>32</v>
      </c>
      <c r="B27" s="67"/>
      <c r="D27" s="15">
        <v>0</v>
      </c>
      <c r="E27" s="11"/>
      <c r="F27" s="15">
        <v>-1340730951</v>
      </c>
      <c r="G27" s="11"/>
      <c r="H27" s="15">
        <v>0</v>
      </c>
      <c r="I27" s="29"/>
      <c r="J27" s="43">
        <v>-1340730951</v>
      </c>
      <c r="K27" s="29"/>
      <c r="L27" s="59">
        <f t="shared" si="1"/>
        <v>-0.1861487033443916</v>
      </c>
      <c r="M27" s="16"/>
      <c r="N27" s="43">
        <v>394594595</v>
      </c>
      <c r="O27" s="29"/>
      <c r="P27" s="74">
        <v>1020659023</v>
      </c>
      <c r="Q27" s="74"/>
      <c r="R27" s="29"/>
      <c r="S27" s="43">
        <v>0</v>
      </c>
      <c r="T27" s="29"/>
      <c r="U27" s="64">
        <f t="shared" si="2"/>
        <v>1415253618</v>
      </c>
      <c r="V27" s="29"/>
      <c r="W27" s="58">
        <f t="shared" si="0"/>
        <v>1.0729682680624058E-2</v>
      </c>
      <c r="X27" s="11"/>
      <c r="Z27" s="36"/>
      <c r="AA27" s="36"/>
      <c r="AB27" s="34"/>
    </row>
    <row r="28" spans="1:28" ht="21.75" customHeight="1" x14ac:dyDescent="0.4">
      <c r="A28" s="67" t="s">
        <v>41</v>
      </c>
      <c r="B28" s="67"/>
      <c r="D28" s="15">
        <v>0</v>
      </c>
      <c r="E28" s="11"/>
      <c r="F28" s="15">
        <v>2387413887</v>
      </c>
      <c r="G28" s="11"/>
      <c r="H28" s="15">
        <v>0</v>
      </c>
      <c r="I28" s="29"/>
      <c r="J28" s="43">
        <v>2387413887</v>
      </c>
      <c r="K28" s="29"/>
      <c r="L28" s="59">
        <f t="shared" si="1"/>
        <v>0.33147142540415914</v>
      </c>
      <c r="M28" s="16"/>
      <c r="N28" s="43">
        <v>0</v>
      </c>
      <c r="O28" s="29"/>
      <c r="P28" s="74">
        <v>2387413887</v>
      </c>
      <c r="Q28" s="74"/>
      <c r="R28" s="29"/>
      <c r="S28" s="43">
        <v>0</v>
      </c>
      <c r="T28" s="29"/>
      <c r="U28" s="64">
        <f t="shared" si="2"/>
        <v>2387413887</v>
      </c>
      <c r="V28" s="29"/>
      <c r="W28" s="58">
        <f t="shared" si="0"/>
        <v>1.8100072742456865E-2</v>
      </c>
      <c r="X28" s="11"/>
      <c r="Z28" s="36"/>
      <c r="AA28" s="36"/>
      <c r="AB28" s="34"/>
    </row>
    <row r="29" spans="1:28" ht="21.75" customHeight="1" x14ac:dyDescent="0.4">
      <c r="A29" s="67" t="s">
        <v>33</v>
      </c>
      <c r="B29" s="67"/>
      <c r="D29" s="15">
        <v>0</v>
      </c>
      <c r="E29" s="11"/>
      <c r="F29" s="15">
        <v>-2485326427</v>
      </c>
      <c r="G29" s="11"/>
      <c r="H29" s="15">
        <v>0</v>
      </c>
      <c r="I29" s="29"/>
      <c r="J29" s="43">
        <v>-2485326427</v>
      </c>
      <c r="K29" s="29"/>
      <c r="L29" s="59">
        <f t="shared" si="1"/>
        <v>-0.34506572062689689</v>
      </c>
      <c r="M29" s="16"/>
      <c r="N29" s="43">
        <v>0</v>
      </c>
      <c r="O29" s="29"/>
      <c r="P29" s="74">
        <v>3937230622</v>
      </c>
      <c r="Q29" s="74"/>
      <c r="R29" s="29"/>
      <c r="S29" s="43">
        <v>0</v>
      </c>
      <c r="T29" s="29"/>
      <c r="U29" s="64">
        <f t="shared" si="2"/>
        <v>3937230622</v>
      </c>
      <c r="V29" s="29"/>
      <c r="W29" s="58">
        <f t="shared" si="0"/>
        <v>2.9849939740267874E-2</v>
      </c>
      <c r="X29" s="11"/>
      <c r="Z29" s="36"/>
      <c r="AA29" s="36"/>
      <c r="AB29" s="34"/>
    </row>
    <row r="30" spans="1:28" ht="21.75" customHeight="1" x14ac:dyDescent="0.4">
      <c r="A30" s="67" t="s">
        <v>35</v>
      </c>
      <c r="B30" s="67"/>
      <c r="D30" s="15">
        <v>0</v>
      </c>
      <c r="E30" s="11"/>
      <c r="F30" s="15">
        <v>513591191</v>
      </c>
      <c r="G30" s="11"/>
      <c r="H30" s="15">
        <v>0</v>
      </c>
      <c r="I30" s="29"/>
      <c r="J30" s="43">
        <v>513591191</v>
      </c>
      <c r="K30" s="29"/>
      <c r="L30" s="59">
        <f t="shared" si="1"/>
        <v>7.1307620803744518E-2</v>
      </c>
      <c r="M30" s="16"/>
      <c r="N30" s="43">
        <v>0</v>
      </c>
      <c r="O30" s="29"/>
      <c r="P30" s="74">
        <v>7646893991</v>
      </c>
      <c r="Q30" s="74"/>
      <c r="R30" s="29"/>
      <c r="S30" s="43">
        <v>0</v>
      </c>
      <c r="T30" s="29"/>
      <c r="U30" s="64">
        <f t="shared" si="2"/>
        <v>7646893991</v>
      </c>
      <c r="V30" s="29"/>
      <c r="W30" s="58">
        <f t="shared" si="0"/>
        <v>5.7974588421649868E-2</v>
      </c>
      <c r="X30" s="11"/>
      <c r="Z30" s="36"/>
      <c r="AA30" s="36"/>
      <c r="AB30" s="34"/>
    </row>
    <row r="31" spans="1:28" ht="21.75" customHeight="1" x14ac:dyDescent="0.4">
      <c r="A31" s="67" t="s">
        <v>31</v>
      </c>
      <c r="B31" s="67"/>
      <c r="D31" s="15">
        <v>0</v>
      </c>
      <c r="E31" s="11"/>
      <c r="F31" s="15">
        <v>294707402</v>
      </c>
      <c r="G31" s="11"/>
      <c r="H31" s="15">
        <v>0</v>
      </c>
      <c r="I31" s="29"/>
      <c r="J31" s="43">
        <v>294707402</v>
      </c>
      <c r="K31" s="29"/>
      <c r="L31" s="59">
        <f t="shared" si="1"/>
        <v>4.0917531371508081E-2</v>
      </c>
      <c r="M31" s="16"/>
      <c r="N31" s="43">
        <v>0</v>
      </c>
      <c r="O31" s="29"/>
      <c r="P31" s="74">
        <v>-639294105</v>
      </c>
      <c r="Q31" s="74"/>
      <c r="R31" s="29"/>
      <c r="S31" s="43">
        <v>0</v>
      </c>
      <c r="T31" s="29"/>
      <c r="U31" s="64">
        <f t="shared" si="2"/>
        <v>-639294105</v>
      </c>
      <c r="V31" s="29"/>
      <c r="W31" s="58">
        <f t="shared" si="0"/>
        <v>-4.8467799686229517E-3</v>
      </c>
      <c r="X31" s="11"/>
      <c r="Z31" s="36"/>
      <c r="AA31" s="36"/>
      <c r="AB31" s="34"/>
    </row>
    <row r="32" spans="1:28" ht="21.75" customHeight="1" x14ac:dyDescent="0.4">
      <c r="A32" s="67" t="s">
        <v>36</v>
      </c>
      <c r="B32" s="67"/>
      <c r="D32" s="15">
        <v>0</v>
      </c>
      <c r="E32" s="11"/>
      <c r="F32" s="15">
        <v>-7768994315</v>
      </c>
      <c r="G32" s="11"/>
      <c r="H32" s="15">
        <v>0</v>
      </c>
      <c r="I32" s="29"/>
      <c r="J32" s="43">
        <v>-7768994315</v>
      </c>
      <c r="K32" s="29"/>
      <c r="L32" s="59">
        <f t="shared" si="1"/>
        <v>-1.0786565469742779</v>
      </c>
      <c r="M32" s="16"/>
      <c r="N32" s="43">
        <v>0</v>
      </c>
      <c r="O32" s="29"/>
      <c r="P32" s="74">
        <v>12483970176</v>
      </c>
      <c r="Q32" s="74"/>
      <c r="R32" s="29"/>
      <c r="S32" s="43">
        <v>0</v>
      </c>
      <c r="T32" s="29"/>
      <c r="U32" s="64">
        <f t="shared" si="2"/>
        <v>12483970176</v>
      </c>
      <c r="V32" s="29"/>
      <c r="W32" s="58">
        <f t="shared" si="0"/>
        <v>9.4646667480100005E-2</v>
      </c>
      <c r="X32" s="11"/>
      <c r="Z32" s="36"/>
      <c r="AA32" s="36"/>
      <c r="AB32" s="34"/>
    </row>
    <row r="33" spans="1:28" ht="21.75" customHeight="1" x14ac:dyDescent="0.4">
      <c r="A33" s="67" t="s">
        <v>23</v>
      </c>
      <c r="B33" s="67"/>
      <c r="D33" s="15">
        <v>0</v>
      </c>
      <c r="E33" s="11"/>
      <c r="F33" s="15">
        <v>-13023667583</v>
      </c>
      <c r="G33" s="11"/>
      <c r="H33" s="15">
        <v>0</v>
      </c>
      <c r="I33" s="29"/>
      <c r="J33" s="43">
        <v>-13023667583</v>
      </c>
      <c r="K33" s="29"/>
      <c r="L33" s="59">
        <f t="shared" si="1"/>
        <v>-1.8082217252876984</v>
      </c>
      <c r="M33" s="16"/>
      <c r="N33" s="43">
        <v>0</v>
      </c>
      <c r="O33" s="29"/>
      <c r="P33" s="74">
        <v>-15762287613</v>
      </c>
      <c r="Q33" s="74"/>
      <c r="R33" s="29"/>
      <c r="S33" s="43">
        <v>0</v>
      </c>
      <c r="T33" s="29"/>
      <c r="U33" s="64">
        <f t="shared" si="2"/>
        <v>-15762287613</v>
      </c>
      <c r="V33" s="29"/>
      <c r="W33" s="58">
        <f t="shared" si="0"/>
        <v>-0.11950108606485911</v>
      </c>
      <c r="X33" s="11"/>
      <c r="Z33" s="36"/>
      <c r="AA33" s="36"/>
      <c r="AB33" s="34"/>
    </row>
    <row r="34" spans="1:28" ht="21.75" customHeight="1" x14ac:dyDescent="0.4">
      <c r="A34" s="67" t="s">
        <v>29</v>
      </c>
      <c r="B34" s="67"/>
      <c r="D34" s="15">
        <v>0</v>
      </c>
      <c r="E34" s="11"/>
      <c r="F34" s="15">
        <v>-3566386018</v>
      </c>
      <c r="G34" s="11"/>
      <c r="H34" s="15">
        <v>0</v>
      </c>
      <c r="I34" s="29"/>
      <c r="J34" s="43">
        <v>-3566386018</v>
      </c>
      <c r="K34" s="29"/>
      <c r="L34" s="59">
        <f t="shared" si="1"/>
        <v>-0.49516133895552028</v>
      </c>
      <c r="M34" s="16"/>
      <c r="N34" s="43">
        <v>0</v>
      </c>
      <c r="O34" s="29"/>
      <c r="P34" s="74">
        <v>-5427458098</v>
      </c>
      <c r="Q34" s="74"/>
      <c r="R34" s="29"/>
      <c r="S34" s="43">
        <v>0</v>
      </c>
      <c r="T34" s="29"/>
      <c r="U34" s="64">
        <f t="shared" si="2"/>
        <v>-5427458098</v>
      </c>
      <c r="V34" s="29"/>
      <c r="W34" s="58">
        <f t="shared" si="0"/>
        <v>-4.1148033407764371E-2</v>
      </c>
      <c r="X34" s="11"/>
      <c r="Z34" s="36"/>
      <c r="AA34" s="36"/>
      <c r="AB34" s="34"/>
    </row>
    <row r="35" spans="1:28" ht="21.75" customHeight="1" x14ac:dyDescent="0.4">
      <c r="A35" s="68" t="s">
        <v>20</v>
      </c>
      <c r="B35" s="68"/>
      <c r="D35" s="18">
        <v>0</v>
      </c>
      <c r="E35" s="11"/>
      <c r="F35" s="18">
        <v>-4225110120</v>
      </c>
      <c r="G35" s="11"/>
      <c r="H35" s="18">
        <v>0</v>
      </c>
      <c r="I35" s="29"/>
      <c r="J35" s="44">
        <v>-4225110120</v>
      </c>
      <c r="K35" s="29"/>
      <c r="L35" s="61">
        <f t="shared" si="1"/>
        <v>-0.58661938828118154</v>
      </c>
      <c r="M35" s="31"/>
      <c r="N35" s="44">
        <v>0</v>
      </c>
      <c r="O35" s="29"/>
      <c r="P35" s="74">
        <v>-18083501466</v>
      </c>
      <c r="Q35" s="75"/>
      <c r="R35" s="29"/>
      <c r="S35" s="44">
        <v>0</v>
      </c>
      <c r="T35" s="29"/>
      <c r="U35" s="44">
        <f t="shared" si="2"/>
        <v>-18083501466</v>
      </c>
      <c r="V35" s="29"/>
      <c r="W35" s="58">
        <f t="shared" si="0"/>
        <v>-0.13709926617886234</v>
      </c>
      <c r="X35" s="11"/>
      <c r="Z35" s="36"/>
      <c r="AA35" s="36"/>
      <c r="AB35" s="34"/>
    </row>
    <row r="36" spans="1:28" ht="21.75" customHeight="1" thickBot="1" x14ac:dyDescent="0.45">
      <c r="A36" s="66" t="s">
        <v>42</v>
      </c>
      <c r="B36" s="66"/>
      <c r="D36" s="19">
        <f>SUM(D9:D35)</f>
        <v>734956783</v>
      </c>
      <c r="E36" s="11"/>
      <c r="F36" s="19">
        <f>SUM(F9:F35)</f>
        <v>-621550349</v>
      </c>
      <c r="G36" s="11"/>
      <c r="H36" s="19">
        <f>SUM(H9:H35)</f>
        <v>7089066250</v>
      </c>
      <c r="I36" s="29"/>
      <c r="J36" s="46">
        <f>SUM(J9:J35)</f>
        <v>7202472684</v>
      </c>
      <c r="K36" s="29"/>
      <c r="L36" s="20"/>
      <c r="M36" s="31"/>
      <c r="N36" s="53">
        <f>SUM(N9:N35)</f>
        <v>1129551378</v>
      </c>
      <c r="O36" s="29"/>
      <c r="P36" s="29"/>
      <c r="Q36" s="53">
        <f>SUM(P9:Q35)</f>
        <v>82926341904</v>
      </c>
      <c r="R36" s="29"/>
      <c r="S36" s="46">
        <f>SUM(S9:S35)</f>
        <v>38102510586</v>
      </c>
      <c r="T36" s="29"/>
      <c r="U36" s="46">
        <f>SUM(U9:U35)</f>
        <v>122158403868</v>
      </c>
      <c r="V36" s="29"/>
      <c r="W36" s="20"/>
      <c r="X36" s="11"/>
      <c r="Y36" s="38"/>
      <c r="Z36" s="11"/>
      <c r="AA36" s="36"/>
      <c r="AB36" s="37"/>
    </row>
    <row r="37" spans="1:28" ht="16.5" thickTop="1" x14ac:dyDescent="0.4">
      <c r="D37" s="11"/>
      <c r="E37" s="11"/>
      <c r="F37" s="11"/>
      <c r="G37" s="11"/>
      <c r="H37" s="11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11"/>
      <c r="Y37" s="11"/>
      <c r="Z37" s="11"/>
    </row>
    <row r="38" spans="1:28" x14ac:dyDescent="0.4">
      <c r="I38" s="76"/>
      <c r="J38" s="76"/>
      <c r="K38" s="76"/>
      <c r="L38" s="76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</row>
    <row r="39" spans="1:28" x14ac:dyDescent="0.4"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</row>
    <row r="40" spans="1:28" x14ac:dyDescent="0.4"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</sheetData>
  <mergeCells count="66">
    <mergeCell ref="I38:L38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5:B35"/>
    <mergeCell ref="P35:Q35"/>
    <mergeCell ref="A36:B36"/>
    <mergeCell ref="A32:B32"/>
    <mergeCell ref="P32:Q32"/>
    <mergeCell ref="A33:B33"/>
    <mergeCell ref="P33:Q33"/>
    <mergeCell ref="A34:B34"/>
    <mergeCell ref="P34:Q34"/>
  </mergeCells>
  <pageMargins left="0.39" right="0.39" top="0.39" bottom="0.39" header="0" footer="0"/>
  <pageSetup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20"/>
  <sheetViews>
    <sheetView rightToLeft="1" view="pageBreakPreview" topLeftCell="A2" zoomScale="115" zoomScaleNormal="100" zoomScaleSheetLayoutView="115" workbookViewId="0">
      <selection activeCell="B16" sqref="B16"/>
    </sheetView>
  </sheetViews>
  <sheetFormatPr defaultRowHeight="15.75" x14ac:dyDescent="0.4"/>
  <cols>
    <col min="1" max="1" width="5.140625" style="3" customWidth="1"/>
    <col min="2" max="2" width="47.42578125" style="3" customWidth="1"/>
    <col min="3" max="3" width="1.28515625" style="3" customWidth="1"/>
    <col min="4" max="4" width="21.85546875" style="3" customWidth="1"/>
    <col min="5" max="5" width="1.28515625" style="3" customWidth="1"/>
    <col min="6" max="6" width="20.7109375" style="3" customWidth="1"/>
    <col min="7" max="7" width="1.28515625" style="3" customWidth="1"/>
    <col min="8" max="8" width="19.42578125" style="3" customWidth="1"/>
    <col min="9" max="9" width="1.28515625" style="3" customWidth="1"/>
    <col min="10" max="10" width="19.42578125" style="3" customWidth="1"/>
    <col min="11" max="11" width="0.28515625" style="3" customWidth="1"/>
    <col min="12" max="18" width="9.140625" style="3"/>
    <col min="19" max="22" width="16.42578125" style="11" customWidth="1"/>
    <col min="23" max="23" width="16.42578125" style="3" customWidth="1"/>
    <col min="24" max="16384" width="9.140625" style="3"/>
  </cols>
  <sheetData>
    <row r="1" spans="1:23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23" ht="21.75" customHeight="1" x14ac:dyDescent="0.4">
      <c r="A2" s="72" t="s">
        <v>49</v>
      </c>
      <c r="B2" s="72"/>
      <c r="C2" s="72"/>
      <c r="D2" s="72"/>
      <c r="E2" s="72"/>
      <c r="F2" s="72"/>
      <c r="G2" s="72"/>
      <c r="H2" s="72"/>
      <c r="I2" s="72"/>
      <c r="J2" s="72"/>
    </row>
    <row r="3" spans="1:23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23" ht="14.45" customHeight="1" x14ac:dyDescent="0.4"/>
    <row r="5" spans="1:23" ht="22.5" customHeight="1" x14ac:dyDescent="0.4">
      <c r="A5" s="33" t="s">
        <v>100</v>
      </c>
      <c r="B5" s="73" t="s">
        <v>74</v>
      </c>
      <c r="C5" s="73"/>
      <c r="D5" s="73"/>
      <c r="E5" s="73"/>
      <c r="F5" s="73"/>
      <c r="G5" s="73"/>
      <c r="H5" s="73"/>
      <c r="I5" s="73"/>
      <c r="J5" s="73"/>
    </row>
    <row r="6" spans="1:23" ht="14.45" customHeight="1" x14ac:dyDescent="0.4">
      <c r="D6" s="69" t="s">
        <v>64</v>
      </c>
      <c r="E6" s="69"/>
      <c r="F6" s="69"/>
      <c r="G6" s="11"/>
      <c r="H6" s="69" t="s">
        <v>65</v>
      </c>
      <c r="I6" s="69"/>
      <c r="J6" s="69"/>
    </row>
    <row r="7" spans="1:23" ht="36.4" customHeight="1" x14ac:dyDescent="0.4">
      <c r="A7" s="69" t="s">
        <v>75</v>
      </c>
      <c r="B7" s="69"/>
      <c r="D7" s="22" t="s">
        <v>76</v>
      </c>
      <c r="E7" s="21"/>
      <c r="F7" s="22" t="s">
        <v>77</v>
      </c>
      <c r="G7" s="11"/>
      <c r="H7" s="22" t="s">
        <v>76</v>
      </c>
      <c r="I7" s="21"/>
      <c r="J7" s="22" t="s">
        <v>77</v>
      </c>
      <c r="N7" s="86"/>
      <c r="O7" s="86"/>
      <c r="P7" s="86"/>
      <c r="Q7" s="86"/>
      <c r="R7" s="86"/>
      <c r="S7" s="86"/>
      <c r="T7" s="86"/>
      <c r="U7" s="86"/>
      <c r="V7" s="86"/>
      <c r="W7" s="86"/>
    </row>
    <row r="8" spans="1:23" ht="21.75" customHeight="1" x14ac:dyDescent="0.4">
      <c r="A8" s="70" t="s">
        <v>107</v>
      </c>
      <c r="B8" s="70"/>
      <c r="D8" s="13">
        <v>2362389256</v>
      </c>
      <c r="E8" s="11"/>
      <c r="F8" s="82">
        <f>D8/((سپرده!D10+سپرده!J10)/2)</f>
        <v>4.3216284343565989E-2</v>
      </c>
      <c r="G8" s="11"/>
      <c r="H8" s="13">
        <v>6943662174</v>
      </c>
      <c r="I8" s="11"/>
      <c r="J8" s="84">
        <f>H8/((4117024666+سپرده!J10)/2)</f>
        <v>2.157571597080584</v>
      </c>
      <c r="N8" s="86"/>
      <c r="O8" s="86"/>
      <c r="P8" s="86"/>
      <c r="Q8" s="86"/>
      <c r="R8" s="86"/>
      <c r="S8" s="86"/>
      <c r="T8" s="86"/>
      <c r="U8" s="86"/>
      <c r="V8" s="86"/>
      <c r="W8" s="86"/>
    </row>
    <row r="9" spans="1:23" ht="21.75" customHeight="1" x14ac:dyDescent="0.4">
      <c r="A9" s="67" t="s">
        <v>106</v>
      </c>
      <c r="B9" s="67"/>
      <c r="D9" s="15">
        <v>0</v>
      </c>
      <c r="E9" s="11"/>
      <c r="F9" s="16">
        <v>0</v>
      </c>
      <c r="G9" s="29"/>
      <c r="H9" s="51">
        <v>0</v>
      </c>
      <c r="I9" s="29"/>
      <c r="J9" s="16">
        <v>0</v>
      </c>
      <c r="N9" s="86"/>
      <c r="O9" s="86"/>
      <c r="P9" s="86"/>
      <c r="Q9" s="86"/>
      <c r="R9" s="86"/>
      <c r="S9" s="86"/>
      <c r="T9" s="86"/>
      <c r="U9" s="86"/>
      <c r="V9" s="86"/>
      <c r="W9" s="86"/>
    </row>
    <row r="10" spans="1:23" ht="21.75" customHeight="1" thickBot="1" x14ac:dyDescent="0.45">
      <c r="A10" s="66" t="s">
        <v>42</v>
      </c>
      <c r="B10" s="66"/>
      <c r="D10" s="19">
        <f>SUM(D8:D9)</f>
        <v>2362389256</v>
      </c>
      <c r="E10" s="11"/>
      <c r="F10" s="87">
        <f>SUM(F8:F9)</f>
        <v>4.3216284343565989E-2</v>
      </c>
      <c r="G10" s="29"/>
      <c r="H10" s="53">
        <v>6943662174</v>
      </c>
      <c r="I10" s="29"/>
      <c r="J10" s="62">
        <f>SUM(J8:J9)</f>
        <v>2.157571597080584</v>
      </c>
      <c r="N10" s="86"/>
      <c r="O10" s="86"/>
      <c r="P10" s="86"/>
      <c r="Q10" s="86"/>
      <c r="R10" s="86"/>
      <c r="S10" s="86"/>
      <c r="T10" s="86"/>
      <c r="U10" s="86"/>
      <c r="V10" s="86"/>
      <c r="W10" s="86"/>
    </row>
    <row r="11" spans="1:23" ht="19.5" customHeight="1" thickTop="1" x14ac:dyDescent="0.4">
      <c r="N11" s="86"/>
      <c r="O11" s="86"/>
      <c r="P11" s="86"/>
      <c r="Q11" s="86"/>
      <c r="R11" s="86"/>
      <c r="S11" s="86"/>
      <c r="T11" s="86"/>
      <c r="U11" s="86"/>
      <c r="V11" s="86"/>
      <c r="W11" s="86"/>
    </row>
    <row r="12" spans="1:23" ht="21" customHeight="1" x14ac:dyDescent="0.4">
      <c r="G12" s="48"/>
      <c r="H12" s="48"/>
      <c r="N12" s="86"/>
      <c r="O12" s="86"/>
      <c r="P12" s="86"/>
      <c r="Q12" s="86"/>
      <c r="R12" s="86"/>
      <c r="S12" s="86"/>
      <c r="T12" s="86"/>
      <c r="U12" s="86"/>
      <c r="V12" s="86"/>
      <c r="W12" s="86"/>
    </row>
    <row r="13" spans="1:23" ht="18.75" customHeight="1" x14ac:dyDescent="0.4">
      <c r="N13" s="86"/>
      <c r="O13" s="86"/>
      <c r="P13" s="86"/>
      <c r="Q13" s="86"/>
      <c r="R13" s="86"/>
      <c r="S13" s="86"/>
      <c r="T13" s="86"/>
      <c r="U13" s="86"/>
      <c r="V13" s="86"/>
      <c r="W13" s="86"/>
    </row>
    <row r="14" spans="1:23" ht="18.75" customHeight="1" x14ac:dyDescent="0.4">
      <c r="N14" s="86"/>
      <c r="O14" s="86"/>
      <c r="P14" s="86"/>
      <c r="Q14" s="86"/>
      <c r="R14" s="86"/>
      <c r="S14" s="86"/>
      <c r="T14" s="86"/>
      <c r="U14" s="86"/>
      <c r="V14" s="86"/>
      <c r="W14" s="86"/>
    </row>
    <row r="15" spans="1:23" ht="18.75" customHeight="1" x14ac:dyDescent="0.4">
      <c r="N15" s="86"/>
      <c r="O15" s="86"/>
      <c r="P15" s="86"/>
      <c r="Q15" s="86"/>
      <c r="R15" s="86"/>
      <c r="S15" s="86"/>
      <c r="T15" s="86"/>
      <c r="U15" s="86"/>
      <c r="V15" s="86"/>
      <c r="W15" s="86"/>
    </row>
    <row r="16" spans="1:23" x14ac:dyDescent="0.4">
      <c r="N16" s="86"/>
      <c r="O16" s="86"/>
      <c r="P16" s="86"/>
      <c r="Q16" s="86"/>
      <c r="R16" s="86"/>
      <c r="S16" s="86"/>
      <c r="T16" s="86"/>
      <c r="U16" s="86"/>
      <c r="V16" s="86"/>
      <c r="W16" s="86"/>
    </row>
    <row r="17" spans="14:23" ht="18.75" customHeight="1" x14ac:dyDescent="0.4">
      <c r="N17" s="86"/>
      <c r="O17" s="86"/>
      <c r="P17" s="86"/>
      <c r="Q17" s="86"/>
      <c r="R17" s="86"/>
      <c r="S17" s="86"/>
      <c r="T17" s="86"/>
      <c r="U17" s="86"/>
      <c r="V17" s="86"/>
      <c r="W17" s="86"/>
    </row>
    <row r="18" spans="14:23" x14ac:dyDescent="0.4">
      <c r="N18" s="86"/>
      <c r="O18" s="86"/>
      <c r="P18" s="86"/>
      <c r="Q18" s="86"/>
      <c r="R18" s="86"/>
      <c r="S18" s="86"/>
      <c r="T18" s="86"/>
      <c r="U18" s="86"/>
      <c r="V18" s="86"/>
      <c r="W18" s="86"/>
    </row>
    <row r="19" spans="14:23" x14ac:dyDescent="0.4">
      <c r="N19" s="86"/>
      <c r="O19" s="86"/>
      <c r="P19" s="86"/>
      <c r="Q19" s="86"/>
      <c r="R19" s="86"/>
      <c r="S19" s="86"/>
      <c r="T19" s="86"/>
      <c r="U19" s="86"/>
      <c r="V19" s="86"/>
      <c r="W19" s="86"/>
    </row>
    <row r="20" spans="14:23" x14ac:dyDescent="0.4">
      <c r="N20" s="86"/>
      <c r="O20" s="86"/>
      <c r="P20" s="86"/>
      <c r="Q20" s="86"/>
      <c r="R20" s="86"/>
      <c r="S20" s="86"/>
      <c r="T20" s="86"/>
      <c r="U20" s="86"/>
      <c r="V20" s="86"/>
      <c r="W20" s="86"/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I1" sqref="I1:J1048576"/>
    </sheetView>
  </sheetViews>
  <sheetFormatPr defaultRowHeight="15.75" x14ac:dyDescent="0.4"/>
  <cols>
    <col min="1" max="1" width="5.140625" style="3" customWidth="1"/>
    <col min="2" max="2" width="41.5703125" style="3" customWidth="1"/>
    <col min="3" max="3" width="1.28515625" style="3" customWidth="1"/>
    <col min="4" max="4" width="19.42578125" style="3" customWidth="1"/>
    <col min="5" max="5" width="1.28515625" style="3" customWidth="1"/>
    <col min="6" max="6" width="19.42578125" style="3" customWidth="1"/>
    <col min="7" max="7" width="0.28515625" style="3" customWidth="1"/>
    <col min="8" max="16384" width="9.140625" style="3"/>
  </cols>
  <sheetData>
    <row r="1" spans="1:6" ht="29.1" customHeight="1" x14ac:dyDescent="0.4">
      <c r="A1" s="72" t="s">
        <v>0</v>
      </c>
      <c r="B1" s="72"/>
      <c r="C1" s="72"/>
      <c r="D1" s="72"/>
      <c r="E1" s="72"/>
      <c r="F1" s="72"/>
    </row>
    <row r="2" spans="1:6" ht="21.75" customHeight="1" x14ac:dyDescent="0.4">
      <c r="A2" s="72" t="s">
        <v>49</v>
      </c>
      <c r="B2" s="72"/>
      <c r="C2" s="72"/>
      <c r="D2" s="72"/>
      <c r="E2" s="72"/>
      <c r="F2" s="72"/>
    </row>
    <row r="3" spans="1:6" ht="21.75" customHeight="1" x14ac:dyDescent="0.4">
      <c r="A3" s="72" t="s">
        <v>2</v>
      </c>
      <c r="B3" s="72"/>
      <c r="C3" s="72"/>
      <c r="D3" s="72"/>
      <c r="E3" s="72"/>
      <c r="F3" s="72"/>
    </row>
    <row r="4" spans="1:6" ht="14.45" customHeight="1" x14ac:dyDescent="0.4"/>
    <row r="5" spans="1:6" ht="29.1" customHeight="1" x14ac:dyDescent="0.4">
      <c r="A5" s="33" t="s">
        <v>101</v>
      </c>
      <c r="B5" s="73" t="s">
        <v>61</v>
      </c>
      <c r="C5" s="73"/>
      <c r="D5" s="73"/>
      <c r="E5" s="73"/>
      <c r="F5" s="73"/>
    </row>
    <row r="6" spans="1:6" ht="14.45" customHeight="1" x14ac:dyDescent="0.4">
      <c r="D6" s="5" t="s">
        <v>64</v>
      </c>
      <c r="E6" s="23"/>
      <c r="F6" s="5" t="s">
        <v>9</v>
      </c>
    </row>
    <row r="7" spans="1:6" ht="14.45" customHeight="1" x14ac:dyDescent="0.4">
      <c r="A7" s="69" t="s">
        <v>61</v>
      </c>
      <c r="B7" s="69"/>
      <c r="D7" s="6" t="s">
        <v>46</v>
      </c>
      <c r="E7" s="23"/>
      <c r="F7" s="6" t="s">
        <v>46</v>
      </c>
    </row>
    <row r="8" spans="1:6" ht="21.75" customHeight="1" x14ac:dyDescent="0.4">
      <c r="A8" s="70" t="s">
        <v>61</v>
      </c>
      <c r="B8" s="70"/>
      <c r="D8" s="24">
        <v>0</v>
      </c>
      <c r="E8" s="23"/>
      <c r="F8" s="24">
        <v>1664769695</v>
      </c>
    </row>
    <row r="9" spans="1:6" ht="21.75" customHeight="1" x14ac:dyDescent="0.4">
      <c r="A9" s="67" t="s">
        <v>78</v>
      </c>
      <c r="B9" s="67"/>
      <c r="D9" s="25">
        <v>0</v>
      </c>
      <c r="E9" s="23"/>
      <c r="F9" s="25">
        <v>0</v>
      </c>
    </row>
    <row r="10" spans="1:6" ht="21.75" customHeight="1" x14ac:dyDescent="0.4">
      <c r="A10" s="68" t="s">
        <v>79</v>
      </c>
      <c r="B10" s="68"/>
      <c r="D10" s="26">
        <v>2333853</v>
      </c>
      <c r="E10" s="23"/>
      <c r="F10" s="26">
        <v>47844902</v>
      </c>
    </row>
    <row r="11" spans="1:6" ht="21.75" customHeight="1" x14ac:dyDescent="0.4">
      <c r="A11" s="66" t="s">
        <v>42</v>
      </c>
      <c r="B11" s="66"/>
      <c r="D11" s="27">
        <v>2333853</v>
      </c>
      <c r="E11" s="23"/>
      <c r="F11" s="27">
        <v>1712614597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1"/>
  <sheetViews>
    <sheetView rightToLeft="1" view="pageBreakPreview" zoomScaleNormal="100" zoomScaleSheetLayoutView="100" workbookViewId="0">
      <selection activeCell="L17" sqref="L17"/>
    </sheetView>
  </sheetViews>
  <sheetFormatPr defaultRowHeight="15.75" x14ac:dyDescent="0.4"/>
  <cols>
    <col min="1" max="1" width="39" style="3" customWidth="1"/>
    <col min="2" max="2" width="1.28515625" style="3" customWidth="1"/>
    <col min="3" max="3" width="16.85546875" style="3" customWidth="1"/>
    <col min="4" max="4" width="1.28515625" style="3" customWidth="1"/>
    <col min="5" max="5" width="28.140625" style="3" bestFit="1" customWidth="1"/>
    <col min="6" max="6" width="1.28515625" style="3" customWidth="1"/>
    <col min="7" max="7" width="15.5703125" style="3" customWidth="1"/>
    <col min="8" max="8" width="1.28515625" style="3" customWidth="1"/>
    <col min="9" max="9" width="14.28515625" style="3" customWidth="1"/>
    <col min="10" max="10" width="1.28515625" style="3" customWidth="1"/>
    <col min="11" max="11" width="11" style="3" bestFit="1" customWidth="1"/>
    <col min="12" max="12" width="1.28515625" style="3" customWidth="1"/>
    <col min="13" max="13" width="15.5703125" style="3" customWidth="1"/>
    <col min="14" max="14" width="1.28515625" style="3" customWidth="1"/>
    <col min="15" max="15" width="14.28515625" style="3" customWidth="1"/>
    <col min="16" max="16" width="1.28515625" style="3" customWidth="1"/>
    <col min="17" max="17" width="12" style="3" bestFit="1" customWidth="1"/>
    <col min="18" max="18" width="1.28515625" style="3" customWidth="1"/>
    <col min="19" max="19" width="15.5703125" style="3" customWidth="1"/>
    <col min="20" max="20" width="0.28515625" style="3" customWidth="1"/>
    <col min="21" max="16384" width="9.140625" style="3"/>
  </cols>
  <sheetData>
    <row r="1" spans="1:19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1.75" customHeight="1" x14ac:dyDescent="0.4">
      <c r="A2" s="72" t="s">
        <v>49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ht="14.45" customHeight="1" x14ac:dyDescent="0.4"/>
    <row r="5" spans="1:19" ht="30" customHeight="1" x14ac:dyDescent="0.4">
      <c r="A5" s="73" t="s">
        <v>67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ht="29.25" customHeight="1" x14ac:dyDescent="0.4">
      <c r="A6" s="69" t="s">
        <v>43</v>
      </c>
      <c r="C6" s="69" t="s">
        <v>80</v>
      </c>
      <c r="D6" s="69"/>
      <c r="E6" s="69"/>
      <c r="F6" s="69"/>
      <c r="G6" s="69"/>
      <c r="I6" s="69" t="s">
        <v>64</v>
      </c>
      <c r="J6" s="69"/>
      <c r="K6" s="69"/>
      <c r="L6" s="69"/>
      <c r="M6" s="69"/>
      <c r="O6" s="69" t="s">
        <v>65</v>
      </c>
      <c r="P6" s="69"/>
      <c r="Q6" s="69"/>
      <c r="R6" s="69"/>
      <c r="S6" s="69"/>
    </row>
    <row r="7" spans="1:19" ht="44.25" customHeight="1" x14ac:dyDescent="0.4">
      <c r="A7" s="69"/>
      <c r="C7" s="22" t="s">
        <v>81</v>
      </c>
      <c r="D7" s="21"/>
      <c r="E7" s="22" t="s">
        <v>82</v>
      </c>
      <c r="F7" s="21"/>
      <c r="G7" s="22" t="s">
        <v>83</v>
      </c>
      <c r="H7" s="11"/>
      <c r="I7" s="22" t="s">
        <v>84</v>
      </c>
      <c r="J7" s="21"/>
      <c r="K7" s="22" t="s">
        <v>85</v>
      </c>
      <c r="L7" s="21"/>
      <c r="M7" s="22" t="s">
        <v>86</v>
      </c>
      <c r="N7" s="11"/>
      <c r="O7" s="22" t="s">
        <v>84</v>
      </c>
      <c r="P7" s="21"/>
      <c r="Q7" s="22" t="s">
        <v>85</v>
      </c>
      <c r="R7" s="21"/>
      <c r="S7" s="22" t="s">
        <v>86</v>
      </c>
    </row>
    <row r="8" spans="1:19" ht="21.75" customHeight="1" x14ac:dyDescent="0.4">
      <c r="A8" s="8" t="s">
        <v>32</v>
      </c>
      <c r="C8" s="12" t="s">
        <v>87</v>
      </c>
      <c r="D8" s="11"/>
      <c r="E8" s="13">
        <v>8000000</v>
      </c>
      <c r="F8" s="11"/>
      <c r="G8" s="13">
        <v>55</v>
      </c>
      <c r="H8" s="11"/>
      <c r="I8" s="13">
        <v>0</v>
      </c>
      <c r="J8" s="11"/>
      <c r="K8" s="13">
        <v>0</v>
      </c>
      <c r="L8" s="11"/>
      <c r="M8" s="13">
        <v>0</v>
      </c>
      <c r="N8" s="11"/>
      <c r="O8" s="13">
        <v>440000000</v>
      </c>
      <c r="P8" s="11"/>
      <c r="Q8" s="13">
        <v>45405405</v>
      </c>
      <c r="R8" s="11"/>
      <c r="S8" s="13">
        <v>394594595</v>
      </c>
    </row>
    <row r="9" spans="1:19" ht="21.75" customHeight="1" x14ac:dyDescent="0.4">
      <c r="A9" s="9" t="s">
        <v>25</v>
      </c>
      <c r="C9" s="14" t="s">
        <v>88</v>
      </c>
      <c r="D9" s="11"/>
      <c r="E9" s="15">
        <v>114507</v>
      </c>
      <c r="F9" s="11"/>
      <c r="G9" s="15">
        <v>4400</v>
      </c>
      <c r="H9" s="11"/>
      <c r="I9" s="15">
        <v>503830800</v>
      </c>
      <c r="J9" s="11"/>
      <c r="K9" s="15">
        <v>20523988</v>
      </c>
      <c r="L9" s="11"/>
      <c r="M9" s="15">
        <v>483306812</v>
      </c>
      <c r="N9" s="11"/>
      <c r="O9" s="15">
        <v>503830800</v>
      </c>
      <c r="P9" s="11"/>
      <c r="Q9" s="15">
        <v>20523988</v>
      </c>
      <c r="R9" s="11"/>
      <c r="S9" s="15">
        <v>483306812</v>
      </c>
    </row>
    <row r="10" spans="1:19" ht="21.75" customHeight="1" x14ac:dyDescent="0.4">
      <c r="A10" s="10" t="s">
        <v>26</v>
      </c>
      <c r="C10" s="17" t="s">
        <v>89</v>
      </c>
      <c r="D10" s="11"/>
      <c r="E10" s="18">
        <v>900000</v>
      </c>
      <c r="F10" s="11"/>
      <c r="G10" s="18">
        <v>325</v>
      </c>
      <c r="H10" s="11"/>
      <c r="I10" s="18">
        <v>292500000</v>
      </c>
      <c r="J10" s="11"/>
      <c r="K10" s="18">
        <v>40850029</v>
      </c>
      <c r="L10" s="11"/>
      <c r="M10" s="18">
        <v>251649971</v>
      </c>
      <c r="N10" s="11"/>
      <c r="O10" s="18">
        <v>292500000</v>
      </c>
      <c r="P10" s="11"/>
      <c r="Q10" s="18">
        <v>40850029</v>
      </c>
      <c r="R10" s="11"/>
      <c r="S10" s="18">
        <v>251649971</v>
      </c>
    </row>
    <row r="11" spans="1:19" ht="21.75" customHeight="1" x14ac:dyDescent="0.4">
      <c r="A11" s="28" t="s">
        <v>42</v>
      </c>
      <c r="C11" s="97"/>
      <c r="D11" s="11"/>
      <c r="E11" s="97"/>
      <c r="F11" s="11"/>
      <c r="G11" s="97"/>
      <c r="H11" s="11"/>
      <c r="I11" s="19">
        <f>SUM(I8:I10)</f>
        <v>796330800</v>
      </c>
      <c r="J11" s="11"/>
      <c r="K11" s="53">
        <f>SUM(K8:K10)</f>
        <v>61374017</v>
      </c>
      <c r="L11" s="11"/>
      <c r="M11" s="53">
        <f>SUM(M8:M10)</f>
        <v>734956783</v>
      </c>
      <c r="N11" s="11"/>
      <c r="O11" s="53">
        <f>SUM(O8:O10)</f>
        <v>1236330800</v>
      </c>
      <c r="P11" s="11"/>
      <c r="Q11" s="53">
        <f>SUM(Q8:Q10)</f>
        <v>106779422</v>
      </c>
      <c r="R11" s="11"/>
      <c r="S11" s="53">
        <f>SUM(S8:S10)</f>
        <v>1129551378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51"/>
  <sheetViews>
    <sheetView rightToLeft="1" view="pageBreakPreview" topLeftCell="A10" zoomScaleNormal="100" zoomScaleSheetLayoutView="100" workbookViewId="0">
      <selection activeCell="V14" sqref="V14"/>
    </sheetView>
  </sheetViews>
  <sheetFormatPr defaultRowHeight="15.75" x14ac:dyDescent="0.2"/>
  <cols>
    <col min="1" max="1" width="40.28515625" style="11" customWidth="1"/>
    <col min="2" max="2" width="1.28515625" style="11" customWidth="1"/>
    <col min="3" max="3" width="12" style="11" bestFit="1" customWidth="1"/>
    <col min="4" max="4" width="1.28515625" style="11" customWidth="1"/>
    <col min="5" max="5" width="16" style="11" bestFit="1" customWidth="1"/>
    <col min="6" max="6" width="1.28515625" style="11" customWidth="1"/>
    <col min="7" max="7" width="16" style="11" bestFit="1" customWidth="1"/>
    <col min="8" max="8" width="1.28515625" style="11" customWidth="1"/>
    <col min="9" max="9" width="15.5703125" style="11" customWidth="1"/>
    <col min="10" max="10" width="1.28515625" style="11" customWidth="1"/>
    <col min="11" max="11" width="12" style="11" bestFit="1" customWidth="1"/>
    <col min="12" max="12" width="1.28515625" style="11" customWidth="1"/>
    <col min="13" max="13" width="16" style="11" bestFit="1" customWidth="1"/>
    <col min="14" max="14" width="1.28515625" style="11" customWidth="1"/>
    <col min="15" max="15" width="16.140625" style="11" bestFit="1" customWidth="1"/>
    <col min="16" max="16" width="1.28515625" style="11" customWidth="1"/>
    <col min="17" max="17" width="15" style="11" customWidth="1"/>
    <col min="18" max="18" width="1.28515625" style="11" customWidth="1"/>
    <col min="19" max="19" width="0.28515625" style="11" customWidth="1"/>
    <col min="20" max="20" width="9.140625" style="11"/>
    <col min="21" max="21" width="11.7109375" style="11" bestFit="1" customWidth="1"/>
    <col min="22" max="22" width="9.140625" style="11"/>
    <col min="23" max="23" width="9.5703125" style="11" bestFit="1" customWidth="1"/>
    <col min="24" max="24" width="11.7109375" style="11" bestFit="1" customWidth="1"/>
    <col min="25" max="16384" width="9.140625" style="11"/>
  </cols>
  <sheetData>
    <row r="1" spans="1:24" ht="29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4" ht="21.75" customHeight="1" x14ac:dyDescent="0.2">
      <c r="A2" s="72" t="s">
        <v>49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4" ht="21.7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24" ht="14.45" customHeight="1" x14ac:dyDescent="0.2"/>
    <row r="5" spans="1:24" ht="27.75" customHeight="1" x14ac:dyDescent="0.2">
      <c r="A5" s="73" t="s">
        <v>97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24" ht="27" customHeight="1" x14ac:dyDescent="0.2">
      <c r="A6" s="69" t="s">
        <v>52</v>
      </c>
      <c r="B6" s="29"/>
      <c r="C6" s="69" t="s">
        <v>64</v>
      </c>
      <c r="D6" s="69"/>
      <c r="E6" s="69"/>
      <c r="F6" s="69"/>
      <c r="G6" s="69"/>
      <c r="H6" s="69"/>
      <c r="I6" s="69"/>
      <c r="J6" s="29"/>
      <c r="K6" s="69" t="s">
        <v>65</v>
      </c>
      <c r="L6" s="69"/>
      <c r="M6" s="69"/>
      <c r="N6" s="69"/>
      <c r="O6" s="69"/>
      <c r="P6" s="69"/>
      <c r="Q6" s="69"/>
      <c r="R6" s="69"/>
    </row>
    <row r="7" spans="1:24" ht="48" customHeight="1" x14ac:dyDescent="0.2">
      <c r="A7" s="69"/>
      <c r="B7" s="29"/>
      <c r="C7" s="47" t="s">
        <v>13</v>
      </c>
      <c r="D7" s="63"/>
      <c r="E7" s="47" t="s">
        <v>15</v>
      </c>
      <c r="F7" s="63"/>
      <c r="G7" s="47" t="s">
        <v>95</v>
      </c>
      <c r="H7" s="63"/>
      <c r="I7" s="47" t="s">
        <v>98</v>
      </c>
      <c r="J7" s="29"/>
      <c r="K7" s="47" t="s">
        <v>13</v>
      </c>
      <c r="L7" s="63"/>
      <c r="M7" s="47" t="s">
        <v>15</v>
      </c>
      <c r="N7" s="63"/>
      <c r="O7" s="47" t="s">
        <v>95</v>
      </c>
      <c r="P7" s="63"/>
      <c r="Q7" s="79" t="s">
        <v>98</v>
      </c>
      <c r="R7" s="79"/>
    </row>
    <row r="8" spans="1:24" ht="21.75" customHeight="1" x14ac:dyDescent="0.2">
      <c r="A8" s="12" t="s">
        <v>32</v>
      </c>
      <c r="B8" s="29"/>
      <c r="C8" s="45">
        <v>12231150</v>
      </c>
      <c r="D8" s="29"/>
      <c r="E8" s="45">
        <v>47089385048</v>
      </c>
      <c r="F8" s="29"/>
      <c r="G8" s="45">
        <v>48430116000</v>
      </c>
      <c r="H8" s="29"/>
      <c r="I8" s="45">
        <v>-1340730951</v>
      </c>
      <c r="J8" s="29"/>
      <c r="K8" s="45">
        <v>12231150</v>
      </c>
      <c r="L8" s="29"/>
      <c r="M8" s="45">
        <v>47089385048</v>
      </c>
      <c r="N8" s="29"/>
      <c r="O8" s="45">
        <v>46068726025</v>
      </c>
      <c r="P8" s="29"/>
      <c r="Q8" s="77">
        <v>1020659023</v>
      </c>
      <c r="R8" s="77"/>
      <c r="U8" s="36"/>
      <c r="V8" s="36"/>
      <c r="W8" s="36"/>
      <c r="X8" s="36"/>
    </row>
    <row r="9" spans="1:24" ht="21.75" customHeight="1" x14ac:dyDescent="0.2">
      <c r="A9" s="14" t="s">
        <v>22</v>
      </c>
      <c r="B9" s="29"/>
      <c r="C9" s="43">
        <v>1750000</v>
      </c>
      <c r="D9" s="29"/>
      <c r="E9" s="43">
        <v>4695146662</v>
      </c>
      <c r="F9" s="29"/>
      <c r="G9" s="43">
        <v>5514698323</v>
      </c>
      <c r="H9" s="29"/>
      <c r="I9" s="43">
        <v>-819551660</v>
      </c>
      <c r="J9" s="29"/>
      <c r="K9" s="43">
        <v>1750000</v>
      </c>
      <c r="L9" s="29"/>
      <c r="M9" s="43">
        <v>4695146662</v>
      </c>
      <c r="N9" s="29"/>
      <c r="O9" s="43">
        <v>4032157879</v>
      </c>
      <c r="P9" s="29"/>
      <c r="Q9" s="74">
        <v>662988783</v>
      </c>
      <c r="R9" s="74"/>
    </row>
    <row r="10" spans="1:24" ht="21.75" customHeight="1" x14ac:dyDescent="0.2">
      <c r="A10" s="14" t="s">
        <v>27</v>
      </c>
      <c r="B10" s="29"/>
      <c r="C10" s="43">
        <v>1000000</v>
      </c>
      <c r="D10" s="29"/>
      <c r="E10" s="43">
        <v>6391741500</v>
      </c>
      <c r="F10" s="29"/>
      <c r="G10" s="43">
        <v>6471265500</v>
      </c>
      <c r="H10" s="29"/>
      <c r="I10" s="43">
        <v>-79524000</v>
      </c>
      <c r="J10" s="29"/>
      <c r="K10" s="43">
        <v>1000000</v>
      </c>
      <c r="L10" s="29"/>
      <c r="M10" s="43">
        <v>6391741500</v>
      </c>
      <c r="N10" s="29"/>
      <c r="O10" s="43">
        <v>5766451177</v>
      </c>
      <c r="P10" s="29"/>
      <c r="Q10" s="74">
        <v>625290323</v>
      </c>
      <c r="R10" s="74"/>
    </row>
    <row r="11" spans="1:24" ht="21.75" customHeight="1" x14ac:dyDescent="0.2">
      <c r="A11" s="14" t="s">
        <v>19</v>
      </c>
      <c r="B11" s="29"/>
      <c r="C11" s="43">
        <v>220500</v>
      </c>
      <c r="D11" s="29"/>
      <c r="E11" s="43">
        <v>1571578139</v>
      </c>
      <c r="F11" s="29"/>
      <c r="G11" s="43">
        <v>2508458508</v>
      </c>
      <c r="H11" s="29"/>
      <c r="I11" s="43">
        <v>-936880368</v>
      </c>
      <c r="J11" s="29"/>
      <c r="K11" s="43">
        <v>220500</v>
      </c>
      <c r="L11" s="29"/>
      <c r="M11" s="43">
        <v>1571578139</v>
      </c>
      <c r="N11" s="29"/>
      <c r="O11" s="43">
        <v>1546519956</v>
      </c>
      <c r="P11" s="29"/>
      <c r="Q11" s="74">
        <v>25058183</v>
      </c>
      <c r="R11" s="74"/>
    </row>
    <row r="12" spans="1:24" ht="21.75" customHeight="1" x14ac:dyDescent="0.2">
      <c r="A12" s="14" t="s">
        <v>25</v>
      </c>
      <c r="B12" s="29"/>
      <c r="C12" s="43">
        <v>114507</v>
      </c>
      <c r="D12" s="29"/>
      <c r="E12" s="43">
        <v>5457941516</v>
      </c>
      <c r="F12" s="29"/>
      <c r="G12" s="43">
        <v>6659495786</v>
      </c>
      <c r="H12" s="29"/>
      <c r="I12" s="43">
        <v>-1201554269</v>
      </c>
      <c r="J12" s="29"/>
      <c r="K12" s="43">
        <v>114507</v>
      </c>
      <c r="L12" s="29"/>
      <c r="M12" s="43">
        <v>5457941516</v>
      </c>
      <c r="N12" s="29"/>
      <c r="O12" s="43">
        <v>4708634293</v>
      </c>
      <c r="P12" s="29"/>
      <c r="Q12" s="74">
        <v>749307223</v>
      </c>
      <c r="R12" s="74"/>
    </row>
    <row r="13" spans="1:24" ht="21.75" customHeight="1" x14ac:dyDescent="0.2">
      <c r="A13" s="14" t="s">
        <v>41</v>
      </c>
      <c r="B13" s="29"/>
      <c r="C13" s="43">
        <v>4000000</v>
      </c>
      <c r="D13" s="29"/>
      <c r="E13" s="43">
        <v>36859374000</v>
      </c>
      <c r="F13" s="29"/>
      <c r="G13" s="43">
        <v>34471960113</v>
      </c>
      <c r="H13" s="29"/>
      <c r="I13" s="43">
        <v>2387413887</v>
      </c>
      <c r="J13" s="29"/>
      <c r="K13" s="43">
        <v>4000000</v>
      </c>
      <c r="L13" s="29"/>
      <c r="M13" s="43">
        <v>36859374000</v>
      </c>
      <c r="N13" s="29"/>
      <c r="O13" s="43">
        <v>34471960113</v>
      </c>
      <c r="P13" s="29"/>
      <c r="Q13" s="74">
        <v>2387413887</v>
      </c>
      <c r="R13" s="74"/>
    </row>
    <row r="14" spans="1:24" ht="21.75" customHeight="1" x14ac:dyDescent="0.2">
      <c r="A14" s="14" t="s">
        <v>40</v>
      </c>
      <c r="B14" s="29"/>
      <c r="C14" s="43">
        <v>190000</v>
      </c>
      <c r="D14" s="29"/>
      <c r="E14" s="43">
        <v>2612065185</v>
      </c>
      <c r="F14" s="29"/>
      <c r="G14" s="43">
        <v>2999247660</v>
      </c>
      <c r="H14" s="29"/>
      <c r="I14" s="43">
        <v>-387182475</v>
      </c>
      <c r="J14" s="29"/>
      <c r="K14" s="43">
        <v>190000</v>
      </c>
      <c r="L14" s="29"/>
      <c r="M14" s="43">
        <v>2612065185</v>
      </c>
      <c r="N14" s="29"/>
      <c r="O14" s="43">
        <v>2401208306</v>
      </c>
      <c r="P14" s="29"/>
      <c r="Q14" s="74">
        <v>210856879</v>
      </c>
      <c r="R14" s="74"/>
    </row>
    <row r="15" spans="1:24" ht="21.75" customHeight="1" x14ac:dyDescent="0.2">
      <c r="A15" s="14" t="s">
        <v>33</v>
      </c>
      <c r="B15" s="29"/>
      <c r="C15" s="43">
        <v>9191919</v>
      </c>
      <c r="D15" s="29"/>
      <c r="E15" s="43">
        <v>29175166072</v>
      </c>
      <c r="F15" s="29"/>
      <c r="G15" s="43">
        <v>31660492500</v>
      </c>
      <c r="H15" s="29"/>
      <c r="I15" s="43">
        <v>-2485326427</v>
      </c>
      <c r="J15" s="29"/>
      <c r="K15" s="43">
        <v>9191919</v>
      </c>
      <c r="L15" s="29"/>
      <c r="M15" s="43">
        <v>29175166072</v>
      </c>
      <c r="N15" s="29"/>
      <c r="O15" s="43">
        <v>25237935450</v>
      </c>
      <c r="P15" s="29"/>
      <c r="Q15" s="74">
        <v>3937230622</v>
      </c>
      <c r="R15" s="74"/>
    </row>
    <row r="16" spans="1:24" ht="21.75" customHeight="1" x14ac:dyDescent="0.2">
      <c r="A16" s="14" t="s">
        <v>28</v>
      </c>
      <c r="B16" s="29"/>
      <c r="C16" s="43">
        <v>4008660</v>
      </c>
      <c r="D16" s="29"/>
      <c r="E16" s="43">
        <v>9344375869</v>
      </c>
      <c r="F16" s="29"/>
      <c r="G16" s="43">
        <v>10345674780</v>
      </c>
      <c r="H16" s="29"/>
      <c r="I16" s="43">
        <v>-1001298910</v>
      </c>
      <c r="J16" s="29"/>
      <c r="K16" s="43">
        <v>4008660</v>
      </c>
      <c r="L16" s="29"/>
      <c r="M16" s="43">
        <v>9344375869</v>
      </c>
      <c r="N16" s="29"/>
      <c r="O16" s="43">
        <v>9221205419</v>
      </c>
      <c r="P16" s="29"/>
      <c r="Q16" s="74">
        <v>123170450</v>
      </c>
      <c r="R16" s="74"/>
    </row>
    <row r="17" spans="1:18" ht="21.75" customHeight="1" x14ac:dyDescent="0.2">
      <c r="A17" s="14" t="s">
        <v>21</v>
      </c>
      <c r="B17" s="29"/>
      <c r="C17" s="43">
        <v>60000000</v>
      </c>
      <c r="D17" s="29"/>
      <c r="E17" s="43">
        <v>230341266000</v>
      </c>
      <c r="F17" s="29"/>
      <c r="G17" s="43">
        <v>201652983000</v>
      </c>
      <c r="H17" s="29"/>
      <c r="I17" s="43">
        <v>28688283000</v>
      </c>
      <c r="J17" s="29"/>
      <c r="K17" s="43">
        <v>60000000</v>
      </c>
      <c r="L17" s="29"/>
      <c r="M17" s="43">
        <v>230341266000</v>
      </c>
      <c r="N17" s="29"/>
      <c r="O17" s="43">
        <v>158924041254</v>
      </c>
      <c r="P17" s="29"/>
      <c r="Q17" s="74">
        <v>71417224746</v>
      </c>
      <c r="R17" s="74"/>
    </row>
    <row r="18" spans="1:18" ht="21.75" customHeight="1" x14ac:dyDescent="0.2">
      <c r="A18" s="14" t="s">
        <v>35</v>
      </c>
      <c r="B18" s="29"/>
      <c r="C18" s="43">
        <v>8333333</v>
      </c>
      <c r="D18" s="29"/>
      <c r="E18" s="43">
        <v>32720811191</v>
      </c>
      <c r="F18" s="29"/>
      <c r="G18" s="43">
        <v>32207220000</v>
      </c>
      <c r="H18" s="29"/>
      <c r="I18" s="43">
        <v>513591191</v>
      </c>
      <c r="J18" s="29"/>
      <c r="K18" s="43">
        <v>8333333</v>
      </c>
      <c r="L18" s="29"/>
      <c r="M18" s="43">
        <v>32720811191</v>
      </c>
      <c r="N18" s="29"/>
      <c r="O18" s="43">
        <v>25073917200</v>
      </c>
      <c r="P18" s="29"/>
      <c r="Q18" s="74">
        <v>7646893991</v>
      </c>
      <c r="R18" s="74"/>
    </row>
    <row r="19" spans="1:18" ht="21.75" customHeight="1" x14ac:dyDescent="0.2">
      <c r="A19" s="14" t="s">
        <v>31</v>
      </c>
      <c r="B19" s="29"/>
      <c r="C19" s="43">
        <v>6056764</v>
      </c>
      <c r="D19" s="29"/>
      <c r="E19" s="43">
        <v>4027865864</v>
      </c>
      <c r="F19" s="29"/>
      <c r="G19" s="43">
        <v>3733158462</v>
      </c>
      <c r="H19" s="29"/>
      <c r="I19" s="43">
        <v>294707402</v>
      </c>
      <c r="J19" s="29"/>
      <c r="K19" s="43">
        <v>6056764</v>
      </c>
      <c r="L19" s="29"/>
      <c r="M19" s="43">
        <v>4027865864</v>
      </c>
      <c r="N19" s="29"/>
      <c r="O19" s="43">
        <v>4667159970</v>
      </c>
      <c r="P19" s="29"/>
      <c r="Q19" s="74">
        <v>-639294105</v>
      </c>
      <c r="R19" s="74"/>
    </row>
    <row r="20" spans="1:18" ht="21.75" customHeight="1" x14ac:dyDescent="0.2">
      <c r="A20" s="14" t="s">
        <v>36</v>
      </c>
      <c r="B20" s="29"/>
      <c r="C20" s="43">
        <v>53899976</v>
      </c>
      <c r="D20" s="29"/>
      <c r="E20" s="43">
        <v>98585858902</v>
      </c>
      <c r="F20" s="29"/>
      <c r="G20" s="43">
        <v>106354853218</v>
      </c>
      <c r="H20" s="29"/>
      <c r="I20" s="43">
        <v>-7768994315</v>
      </c>
      <c r="J20" s="29"/>
      <c r="K20" s="43">
        <v>53899976</v>
      </c>
      <c r="L20" s="29"/>
      <c r="M20" s="43">
        <v>98585858902</v>
      </c>
      <c r="N20" s="29"/>
      <c r="O20" s="43">
        <v>86101888726</v>
      </c>
      <c r="P20" s="29"/>
      <c r="Q20" s="74">
        <v>12483970176</v>
      </c>
      <c r="R20" s="74"/>
    </row>
    <row r="21" spans="1:18" ht="21.75" customHeight="1" x14ac:dyDescent="0.2">
      <c r="A21" s="14" t="s">
        <v>23</v>
      </c>
      <c r="B21" s="29"/>
      <c r="C21" s="43">
        <v>45334333</v>
      </c>
      <c r="D21" s="29"/>
      <c r="E21" s="43">
        <v>60026038833</v>
      </c>
      <c r="F21" s="29"/>
      <c r="G21" s="43">
        <v>73049706417</v>
      </c>
      <c r="H21" s="29"/>
      <c r="I21" s="43">
        <v>-13023667583</v>
      </c>
      <c r="J21" s="29"/>
      <c r="K21" s="43">
        <v>45334333</v>
      </c>
      <c r="L21" s="29"/>
      <c r="M21" s="43">
        <v>60026038833</v>
      </c>
      <c r="N21" s="29"/>
      <c r="O21" s="43">
        <v>75788326447</v>
      </c>
      <c r="P21" s="29"/>
      <c r="Q21" s="74">
        <v>-15762287613</v>
      </c>
      <c r="R21" s="74"/>
    </row>
    <row r="22" spans="1:18" ht="21.75" customHeight="1" x14ac:dyDescent="0.2">
      <c r="A22" s="14" t="s">
        <v>34</v>
      </c>
      <c r="B22" s="29"/>
      <c r="C22" s="43">
        <v>250000</v>
      </c>
      <c r="D22" s="29"/>
      <c r="E22" s="43">
        <v>1729647000</v>
      </c>
      <c r="F22" s="29"/>
      <c r="G22" s="43">
        <v>1930942125</v>
      </c>
      <c r="H22" s="29"/>
      <c r="I22" s="43">
        <v>-201295125</v>
      </c>
      <c r="J22" s="29"/>
      <c r="K22" s="43">
        <v>250000</v>
      </c>
      <c r="L22" s="29"/>
      <c r="M22" s="43">
        <v>1729647000</v>
      </c>
      <c r="N22" s="29"/>
      <c r="O22" s="43">
        <v>1627141074</v>
      </c>
      <c r="P22" s="29"/>
      <c r="Q22" s="74">
        <v>102505926</v>
      </c>
      <c r="R22" s="74"/>
    </row>
    <row r="23" spans="1:18" ht="21.75" customHeight="1" x14ac:dyDescent="0.2">
      <c r="A23" s="14" t="s">
        <v>26</v>
      </c>
      <c r="B23" s="29"/>
      <c r="C23" s="43">
        <v>900000</v>
      </c>
      <c r="D23" s="29"/>
      <c r="E23" s="43">
        <v>2980062495</v>
      </c>
      <c r="F23" s="29"/>
      <c r="G23" s="43">
        <v>4232830801</v>
      </c>
      <c r="H23" s="29"/>
      <c r="I23" s="43">
        <v>-1252768306</v>
      </c>
      <c r="J23" s="29"/>
      <c r="K23" s="43">
        <v>900000</v>
      </c>
      <c r="L23" s="29"/>
      <c r="M23" s="43">
        <v>2980062495</v>
      </c>
      <c r="N23" s="29"/>
      <c r="O23" s="43">
        <v>2990532927</v>
      </c>
      <c r="P23" s="29"/>
      <c r="Q23" s="74">
        <v>-10470432</v>
      </c>
      <c r="R23" s="74"/>
    </row>
    <row r="24" spans="1:18" ht="21.75" customHeight="1" x14ac:dyDescent="0.2">
      <c r="A24" s="14" t="s">
        <v>38</v>
      </c>
      <c r="B24" s="29"/>
      <c r="C24" s="43">
        <v>160000</v>
      </c>
      <c r="D24" s="29"/>
      <c r="E24" s="43">
        <v>2136014640</v>
      </c>
      <c r="F24" s="29"/>
      <c r="G24" s="43">
        <v>2393672400</v>
      </c>
      <c r="H24" s="29"/>
      <c r="I24" s="43">
        <v>-257657760</v>
      </c>
      <c r="J24" s="29"/>
      <c r="K24" s="43">
        <v>160000</v>
      </c>
      <c r="L24" s="29"/>
      <c r="M24" s="43">
        <v>2136014640</v>
      </c>
      <c r="N24" s="29"/>
      <c r="O24" s="43">
        <v>2053582961</v>
      </c>
      <c r="P24" s="29"/>
      <c r="Q24" s="74">
        <v>82431679</v>
      </c>
      <c r="R24" s="74"/>
    </row>
    <row r="25" spans="1:18" ht="21.75" customHeight="1" x14ac:dyDescent="0.2">
      <c r="A25" s="14" t="s">
        <v>37</v>
      </c>
      <c r="B25" s="29"/>
      <c r="C25" s="43">
        <v>25000000</v>
      </c>
      <c r="D25" s="29"/>
      <c r="E25" s="43">
        <v>105916027500</v>
      </c>
      <c r="F25" s="29"/>
      <c r="G25" s="43">
        <v>105095936250</v>
      </c>
      <c r="H25" s="29"/>
      <c r="I25" s="43">
        <v>820091250</v>
      </c>
      <c r="J25" s="29"/>
      <c r="K25" s="43">
        <v>25000000</v>
      </c>
      <c r="L25" s="29"/>
      <c r="M25" s="43">
        <v>105916027500</v>
      </c>
      <c r="N25" s="29"/>
      <c r="O25" s="43">
        <v>96708002689</v>
      </c>
      <c r="P25" s="29"/>
      <c r="Q25" s="74">
        <v>9208024811</v>
      </c>
      <c r="R25" s="74"/>
    </row>
    <row r="26" spans="1:18" ht="21.75" customHeight="1" x14ac:dyDescent="0.2">
      <c r="A26" s="14" t="s">
        <v>30</v>
      </c>
      <c r="B26" s="29"/>
      <c r="C26" s="43">
        <v>195687746</v>
      </c>
      <c r="D26" s="29"/>
      <c r="E26" s="43">
        <v>69055808388</v>
      </c>
      <c r="F26" s="29"/>
      <c r="G26" s="43">
        <v>63833517180</v>
      </c>
      <c r="H26" s="29"/>
      <c r="I26" s="43">
        <v>5222291208</v>
      </c>
      <c r="J26" s="29"/>
      <c r="K26" s="43">
        <v>195687746</v>
      </c>
      <c r="L26" s="29"/>
      <c r="M26" s="43">
        <v>69055808388</v>
      </c>
      <c r="N26" s="29"/>
      <c r="O26" s="43">
        <v>56889481472</v>
      </c>
      <c r="P26" s="29"/>
      <c r="Q26" s="74">
        <v>12166326916</v>
      </c>
      <c r="R26" s="74"/>
    </row>
    <row r="27" spans="1:18" ht="21.75" customHeight="1" x14ac:dyDescent="0.2">
      <c r="A27" s="14" t="s">
        <v>29</v>
      </c>
      <c r="B27" s="29"/>
      <c r="C27" s="43">
        <v>35838502</v>
      </c>
      <c r="D27" s="29"/>
      <c r="E27" s="43">
        <v>71072399511</v>
      </c>
      <c r="F27" s="29"/>
      <c r="G27" s="43">
        <v>74638785530</v>
      </c>
      <c r="H27" s="29"/>
      <c r="I27" s="43">
        <v>-3566386018</v>
      </c>
      <c r="J27" s="29"/>
      <c r="K27" s="43">
        <v>35838502</v>
      </c>
      <c r="L27" s="29"/>
      <c r="M27" s="43">
        <v>71072399511</v>
      </c>
      <c r="N27" s="29"/>
      <c r="O27" s="43">
        <v>76499857610</v>
      </c>
      <c r="P27" s="29"/>
      <c r="Q27" s="74">
        <v>-5427458098</v>
      </c>
      <c r="R27" s="74"/>
    </row>
    <row r="28" spans="1:18" ht="21.75" customHeight="1" x14ac:dyDescent="0.2">
      <c r="A28" s="17" t="s">
        <v>20</v>
      </c>
      <c r="B28" s="29"/>
      <c r="C28" s="44">
        <v>64400000</v>
      </c>
      <c r="D28" s="29"/>
      <c r="E28" s="44">
        <v>80853243660</v>
      </c>
      <c r="F28" s="29"/>
      <c r="G28" s="44">
        <v>85078353780</v>
      </c>
      <c r="H28" s="29"/>
      <c r="I28" s="44">
        <v>-4225110120</v>
      </c>
      <c r="J28" s="29"/>
      <c r="K28" s="44">
        <v>64400000</v>
      </c>
      <c r="L28" s="29"/>
      <c r="M28" s="44">
        <v>80853243660</v>
      </c>
      <c r="N28" s="29"/>
      <c r="O28" s="44">
        <v>98936745126</v>
      </c>
      <c r="P28" s="29"/>
      <c r="Q28" s="75">
        <v>-18083501466</v>
      </c>
      <c r="R28" s="75"/>
    </row>
    <row r="29" spans="1:18" ht="21.75" customHeight="1" x14ac:dyDescent="0.2">
      <c r="A29" s="39" t="s">
        <v>42</v>
      </c>
      <c r="B29" s="29"/>
      <c r="C29" s="46"/>
      <c r="D29" s="29"/>
      <c r="E29" s="46">
        <f>SUM(E8:E28)</f>
        <v>902641817975</v>
      </c>
      <c r="F29" s="29"/>
      <c r="G29" s="53">
        <f>SUM(G8:G28)</f>
        <v>903263368333</v>
      </c>
      <c r="H29" s="29"/>
      <c r="I29" s="53">
        <f>SUM(I8:I28)</f>
        <v>-621550349</v>
      </c>
      <c r="J29" s="29"/>
      <c r="K29" s="46"/>
      <c r="L29" s="29"/>
      <c r="M29" s="53">
        <f>SUM(M8:M28)</f>
        <v>902641817975</v>
      </c>
      <c r="N29" s="29"/>
      <c r="O29" s="53">
        <f>SUM(O8:O28)</f>
        <v>819715476074</v>
      </c>
      <c r="P29" s="29"/>
      <c r="Q29" s="53">
        <f t="shared" ref="Q29:R29" si="0">SUM(Q8:Q28)</f>
        <v>82926341904</v>
      </c>
      <c r="R29" s="53">
        <f t="shared" si="0"/>
        <v>0</v>
      </c>
    </row>
    <row r="30" spans="1:18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1:18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1:18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1:18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8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8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1:18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1:18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</sheetData>
  <mergeCells count="2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3:R23"/>
    <mergeCell ref="Q24:R24"/>
    <mergeCell ref="Q25:R25"/>
    <mergeCell ref="Q26:R26"/>
    <mergeCell ref="Q27:R27"/>
  </mergeCells>
  <pageMargins left="0.39" right="0.39" top="0.39" bottom="0.39" header="0" footer="0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درآمد ناشی از تغییر قیمت اوراق</vt:lpstr>
      <vt:lpstr>درآمد ناشی از فروش</vt:lpstr>
      <vt:lpstr>سود سپرده بانکی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Zahra Jafari</cp:lastModifiedBy>
  <dcterms:created xsi:type="dcterms:W3CDTF">2025-03-25T06:46:46Z</dcterms:created>
  <dcterms:modified xsi:type="dcterms:W3CDTF">2025-03-26T09:35:57Z</dcterms:modified>
</cp:coreProperties>
</file>