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sadeghzadeh\Desktop\0011 اسفند\"/>
    </mc:Choice>
  </mc:AlternateContent>
  <xr:revisionPtr revIDLastSave="0" documentId="13_ncr:1_{23ACB431-57AB-4DFA-8B8D-42FF3087A28C}" xr6:coauthVersionLast="47" xr6:coauthVersionMax="47" xr10:uidLastSave="{00000000-0000-0000-0000-000000000000}"/>
  <bookViews>
    <workbookView xWindow="-120" yWindow="-120" windowWidth="24240" windowHeight="13140" tabRatio="911" xr2:uid="{00000000-000D-0000-FFFF-FFFF00000000}"/>
  </bookViews>
  <sheets>
    <sheet name="0" sheetId="22" r:id="rId1"/>
    <sheet name="سهام" sheetId="2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ایر درآمدها" sheetId="14" r:id="rId7"/>
    <sheet name="درآمد سود سهام" sheetId="15" r:id="rId8"/>
    <sheet name="سود سپرده بانکی" sheetId="18" r:id="rId9"/>
    <sheet name="درآمد ناشی از فروش" sheetId="19" r:id="rId10"/>
    <sheet name="درآمد ناشی از تغییر قیمت اوراق" sheetId="21" r:id="rId11"/>
  </sheets>
  <definedNames>
    <definedName name="_xlnm.Print_Area" localSheetId="3">درآمد!$A$1:$J$12</definedName>
    <definedName name="_xlnm.Print_Area" localSheetId="5">'درآمد سپرده بانکی'!$A$1:$F$13</definedName>
    <definedName name="_xlnm.Print_Area" localSheetId="4">'درآمد سرمایه گذاری در سهام'!$A$1:$V$37</definedName>
    <definedName name="_xlnm.Print_Area" localSheetId="7">'درآمد سود سهام'!$A$1:$S$11</definedName>
    <definedName name="_xlnm.Print_Area" localSheetId="10">'درآمد ناشی از تغییر قیمت اوراق'!$A$1:$Q$32</definedName>
    <definedName name="_xlnm.Print_Area" localSheetId="9">'درآمد ناشی از فروش'!$A$1:$Q$24</definedName>
    <definedName name="_xlnm.Print_Area" localSheetId="6">'سایر درآمدها'!$A$1:$F$12</definedName>
    <definedName name="_xlnm.Print_Area" localSheetId="2">سپرده!$A$1:$L$13</definedName>
    <definedName name="_xlnm.Print_Area" localSheetId="1">سهام!$A$1:$AA$33</definedName>
    <definedName name="_xlnm.Print_Area" localSheetId="8">'سود سپرده بانکی'!$A$1:$M$13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4" l="1"/>
  <c r="F10" i="14"/>
  <c r="Y32" i="2"/>
  <c r="W32" i="2"/>
  <c r="S32" i="2"/>
  <c r="Q32" i="2"/>
  <c r="O32" i="2"/>
  <c r="M32" i="2"/>
  <c r="K32" i="2"/>
  <c r="I32" i="2"/>
  <c r="L35" i="9"/>
  <c r="S8" i="15"/>
  <c r="V8" i="15" s="1"/>
  <c r="U8" i="15"/>
  <c r="I10" i="19"/>
  <c r="I11" i="19"/>
  <c r="I12" i="19"/>
  <c r="I13" i="19"/>
  <c r="I14" i="19"/>
  <c r="I15" i="19"/>
  <c r="I16" i="19"/>
  <c r="I17" i="19"/>
  <c r="I18" i="19"/>
  <c r="I19" i="19"/>
  <c r="I20" i="19"/>
  <c r="I21" i="19"/>
  <c r="I9" i="19"/>
  <c r="I8" i="19"/>
  <c r="Q10" i="19"/>
  <c r="Q11" i="19"/>
  <c r="Q12" i="19"/>
  <c r="Q13" i="19"/>
  <c r="Q14" i="19"/>
  <c r="Q15" i="19"/>
  <c r="Q16" i="19"/>
  <c r="Q17" i="19"/>
  <c r="Q18" i="19"/>
  <c r="Q19" i="19"/>
  <c r="Q20" i="19"/>
  <c r="Q21" i="19"/>
  <c r="Q9" i="19"/>
  <c r="Q8" i="19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9" i="21"/>
  <c r="I8" i="21"/>
  <c r="Q10" i="2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9" i="21"/>
  <c r="Q8" i="21"/>
  <c r="T11" i="9" l="1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10" i="9"/>
  <c r="V10" i="9"/>
  <c r="T9" i="9"/>
  <c r="V11" i="9"/>
  <c r="V12" i="9"/>
  <c r="V13" i="9"/>
  <c r="V15" i="9"/>
  <c r="V16" i="9"/>
  <c r="V17" i="9"/>
  <c r="V19" i="9"/>
  <c r="V20" i="9"/>
  <c r="V21" i="9"/>
  <c r="V23" i="9"/>
  <c r="V24" i="9"/>
  <c r="V25" i="9"/>
  <c r="V27" i="9"/>
  <c r="V28" i="9"/>
  <c r="V29" i="9"/>
  <c r="V31" i="9"/>
  <c r="V32" i="9"/>
  <c r="V33" i="9"/>
  <c r="V9" i="9"/>
  <c r="J11" i="8"/>
  <c r="L9" i="7"/>
  <c r="J11" i="7"/>
  <c r="L11" i="7" s="1"/>
  <c r="J10" i="7"/>
  <c r="J9" i="7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10" i="2"/>
  <c r="AA9" i="2"/>
  <c r="J12" i="7"/>
  <c r="H12" i="7"/>
  <c r="F12" i="7"/>
  <c r="D12" i="7"/>
  <c r="G32" i="2"/>
  <c r="E32" i="2"/>
  <c r="Q30" i="21"/>
  <c r="O30" i="21"/>
  <c r="M30" i="21"/>
  <c r="K30" i="21"/>
  <c r="I30" i="21"/>
  <c r="G30" i="21"/>
  <c r="E30" i="21"/>
  <c r="C30" i="21"/>
  <c r="Q22" i="19"/>
  <c r="O22" i="19"/>
  <c r="M22" i="19"/>
  <c r="K22" i="19"/>
  <c r="I22" i="19"/>
  <c r="G22" i="19"/>
  <c r="E22" i="19"/>
  <c r="C22" i="19"/>
  <c r="M11" i="18"/>
  <c r="K11" i="18"/>
  <c r="I11" i="18"/>
  <c r="G11" i="18"/>
  <c r="E11" i="18"/>
  <c r="C11" i="18"/>
  <c r="S9" i="15"/>
  <c r="Q9" i="15"/>
  <c r="O9" i="15"/>
  <c r="F10" i="8"/>
  <c r="F11" i="13"/>
  <c r="D11" i="13"/>
  <c r="F9" i="8" s="1"/>
  <c r="R35" i="9"/>
  <c r="P35" i="9"/>
  <c r="N35" i="9"/>
  <c r="J35" i="9"/>
  <c r="F8" i="8" s="1"/>
  <c r="H35" i="9"/>
  <c r="F35" i="9"/>
  <c r="H11" i="8"/>
  <c r="V34" i="9" l="1"/>
  <c r="V30" i="9"/>
  <c r="V26" i="9"/>
  <c r="V22" i="9"/>
  <c r="V18" i="9"/>
  <c r="V14" i="9"/>
  <c r="V35" i="9" s="1"/>
  <c r="T35" i="9"/>
  <c r="F11" i="8"/>
  <c r="L10" i="7"/>
  <c r="L12" i="7" s="1"/>
</calcChain>
</file>

<file path=xl/sharedStrings.xml><?xml version="1.0" encoding="utf-8"?>
<sst xmlns="http://schemas.openxmlformats.org/spreadsheetml/2006/main" count="266" uniqueCount="107">
  <si>
    <t>صندوق سرمایه گذاری بخشی صنایع معیار</t>
  </si>
  <si>
    <t>صورت وضعیت پرتفوی</t>
  </si>
  <si>
    <t>برای ماه منتهی به 1403/11/30</t>
  </si>
  <si>
    <t>-1</t>
  </si>
  <si>
    <t>سرمایه گذاری ها</t>
  </si>
  <si>
    <t>-1-1</t>
  </si>
  <si>
    <t>سرمایه گذاری در سهام و حق تقدم سهام</t>
  </si>
  <si>
    <t>1403/10/30</t>
  </si>
  <si>
    <t>تغییرات طی دوره</t>
  </si>
  <si>
    <t>1403/11/30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</si>
  <si>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</si>
  <si>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</si>
  <si>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</si>
  <si>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</si>
  <si>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</si>
  <si>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</si>
  <si>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</si>
  <si>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</si>
  <si>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</si>
  <si>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 خودرو دیزل</t>
  </si>
  <si>
    <t>ایران‌ خودرو</t>
  </si>
  <si>
    <t>بهمن  دیزل</t>
  </si>
  <si>
    <t>بیمه اتکایی ایران معین</t>
  </si>
  <si>
    <t>توسعه نیشکر و  صنایع جانبی</t>
  </si>
  <si>
    <t>تولیدی برنا باطری</t>
  </si>
  <si>
    <t>دارویی و نهاده های زاگرس دارو</t>
  </si>
  <si>
    <t>رادیاتور ایران‌</t>
  </si>
  <si>
    <t>زامیاد</t>
  </si>
  <si>
    <t>سایپا</t>
  </si>
  <si>
    <t>سایپا دیزل</t>
  </si>
  <si>
    <t>سرمایه‌گذاری‌ رنا(هلدینگ‌</t>
  </si>
  <si>
    <t>سرمایه‌گذاری‌ سایپا</t>
  </si>
  <si>
    <t>صنایع ارتباطی آوا</t>
  </si>
  <si>
    <t>فولاد مبارکه اصفهان</t>
  </si>
  <si>
    <t>گروه‌بهمن‌</t>
  </si>
  <si>
    <t>گسترش‌سرمایه‌گذاری‌ایران‌خودرو</t>
  </si>
  <si>
    <t>مدیریت نیروگاهی ایرانیان مپنا</t>
  </si>
  <si>
    <t>نساجی بابکان</t>
  </si>
  <si>
    <t>کانی کربن طبس</t>
  </si>
  <si>
    <t>ایمن خودرو شرق</t>
  </si>
  <si>
    <t>اخشان خراسان</t>
  </si>
  <si>
    <t>تولید انرژی برق شمس پاسارگاد</t>
  </si>
  <si>
    <t>جمع</t>
  </si>
  <si>
    <t>نام سهام</t>
  </si>
  <si>
    <t>-2-1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</si>
  <si>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</si>
  <si>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</si>
  <si>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</si>
  <si>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</si>
  <si>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</si>
  <si>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</si>
  <si>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</si>
  <si>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</si>
  <si>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</si>
  <si>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</si>
  <si>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</si>
  <si>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</si>
  <si>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</si>
  <si>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</si>
  <si>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</si>
  <si>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3-2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</si>
  <si>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</si>
  <si>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</si>
  <si>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</si>
  <si>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</si>
  <si>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</si>
  <si>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</si>
  <si>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</si>
  <si>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</si>
  <si>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</si>
  <si>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</si>
  <si>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فولاد سیرجان ایرانیان</t>
  </si>
  <si>
    <t>موتورسازان‌تراکتورسازی‌ایران‌</t>
  </si>
  <si>
    <t>گواهی سپرده کالایی شمش طلا</t>
  </si>
  <si>
    <t>-2-2</t>
  </si>
  <si>
    <t>-3-2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</si>
  <si>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</si>
  <si>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</si>
  <si>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</si>
  <si>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</si>
  <si>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</si>
  <si>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</si>
  <si>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</si>
  <si>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</si>
  <si>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</si>
  <si>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</si>
  <si>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</si>
  <si>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1403/10/15</t>
  </si>
  <si>
    <t>درآمد سود</t>
  </si>
  <si>
    <t>خالص درآمد</t>
  </si>
  <si>
    <t>سود سپرده بانکی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</si>
  <si>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</si>
  <si>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</si>
  <si>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</si>
  <si>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</si>
  <si>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</si>
  <si>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صورت وضعیت پورتفوی</t>
  </si>
  <si>
    <t xml:space="preserve">سپرده کوتاه مدت موسسه اعتباری ملل </t>
  </si>
  <si>
    <t xml:space="preserve">سپرده کوتاه مدت بانک خاورمیانه </t>
  </si>
  <si>
    <t>سپرده کوتاه مدت بانک گردشگری</t>
  </si>
  <si>
    <t>سپرده کوتاه مدت موسسه اعتباری ملل</t>
  </si>
  <si>
    <t>سپرده کوتاه مدت بانک خاورمیانه</t>
  </si>
  <si>
    <t xml:space="preserve">سپرده کوتاه مدت بانک گردشگری </t>
  </si>
  <si>
    <t>سود (زیان) حاصل از فروش اوراق بهادار</t>
  </si>
  <si>
    <t>سرمایه گذاری‌ رنا ( هلدینگ‌ )</t>
  </si>
  <si>
    <t xml:space="preserve">سرمایه‌گذاری‌ رنا  ( هلدینگ ‌) </t>
  </si>
  <si>
    <t>سرمایه‌گذاری‌ رنا ( هلدینگ‌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</si>
</sst>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0000000000%"/>
    <numFmt numFmtId="166" formatCode="0.000%"/>
  </numFmts>
  <fonts count="11" x14ac:knownFonts="1">
    <font>
      <sz val="10"/>
      <color rgb="FF000000"/>
      <name val="Arial"/>
      <charset val="1"/>
    </font>
    <font>
      <sz val="11"/>
      <name val="Calibri"/>
      <family val="2"/>
    </font>
    <font>
      <b/>
      <sz val="16"/>
      <color rgb="FF000000"/>
      <name val="B Nazanin"/>
      <charset val="178"/>
    </font>
    <font>
      <sz val="11"/>
      <name val="B Nazanin"/>
      <charset val="178"/>
    </font>
    <font>
      <b/>
      <sz val="15"/>
      <color rgb="FF000000"/>
      <name val="B Nazanin"/>
      <charset val="178"/>
    </font>
    <font>
      <sz val="10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charset val="1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9" fontId="9" fillId="0" borderId="0" applyFont="0" applyFill="0" applyBorder="0" applyAlignment="0" applyProtection="0"/>
  </cellStyleXfs>
  <cellXfs count="80">
    <xf numFmtId="0" fontId="0" fillId="0" borderId="0" xfId="0" applyAlignment="1">
      <alignment horizontal="left"/>
    </xf>
    <xf numFmtId="0" fontId="2" fillId="0" borderId="0" xfId="1" applyFont="1" applyAlignment="1">
      <alignment vertical="center"/>
    </xf>
    <xf numFmtId="0" fontId="3" fillId="0" borderId="0" xfId="1" applyFont="1"/>
    <xf numFmtId="0" fontId="5" fillId="0" borderId="0" xfId="0" applyFont="1" applyAlignment="1">
      <alignment horizontal="left"/>
    </xf>
    <xf numFmtId="0" fontId="7" fillId="0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7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right" vertical="top"/>
    </xf>
    <xf numFmtId="0" fontId="8" fillId="0" borderId="0" xfId="0" applyFont="1" applyFill="1" applyAlignment="1">
      <alignment horizontal="right" vertical="top"/>
    </xf>
    <xf numFmtId="0" fontId="8" fillId="0" borderId="4" xfId="0" applyFont="1" applyFill="1" applyBorder="1" applyAlignment="1">
      <alignment horizontal="right" vertical="top"/>
    </xf>
    <xf numFmtId="0" fontId="7" fillId="0" borderId="5" xfId="0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3" fontId="8" fillId="0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8" fillId="0" borderId="2" xfId="0" applyNumberFormat="1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Alignment="1">
      <alignment horizontal="center" vertical="center"/>
    </xf>
    <xf numFmtId="4" fontId="8" fillId="0" borderId="0" xfId="0" applyNumberFormat="1" applyFont="1" applyFill="1" applyAlignment="1">
      <alignment horizontal="center" vertical="center"/>
    </xf>
    <xf numFmtId="3" fontId="8" fillId="0" borderId="0" xfId="0" applyNumberFormat="1" applyFont="1" applyFill="1" applyAlignment="1">
      <alignment horizontal="center" vertical="center"/>
    </xf>
    <xf numFmtId="3" fontId="8" fillId="0" borderId="4" xfId="0" applyNumberFormat="1" applyFont="1" applyFill="1" applyBorder="1" applyAlignment="1">
      <alignment horizontal="center" vertical="center"/>
    </xf>
    <xf numFmtId="4" fontId="8" fillId="0" borderId="4" xfId="0" applyNumberFormat="1" applyFont="1" applyFill="1" applyBorder="1" applyAlignment="1">
      <alignment horizontal="center" vertical="center"/>
    </xf>
    <xf numFmtId="3" fontId="8" fillId="0" borderId="4" xfId="0" applyNumberFormat="1" applyFont="1" applyFill="1" applyBorder="1" applyAlignment="1">
      <alignment horizontal="center" vertical="center"/>
    </xf>
    <xf numFmtId="3" fontId="8" fillId="0" borderId="5" xfId="0" applyNumberFormat="1" applyFont="1" applyFill="1" applyBorder="1" applyAlignment="1">
      <alignment horizontal="center" vertical="center"/>
    </xf>
    <xf numFmtId="4" fontId="8" fillId="0" borderId="5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left"/>
    </xf>
    <xf numFmtId="0" fontId="5" fillId="0" borderId="2" xfId="0" applyFont="1" applyBorder="1" applyAlignment="1">
      <alignment horizontal="center" vertical="center"/>
    </xf>
    <xf numFmtId="37" fontId="8" fillId="0" borderId="2" xfId="0" applyNumberFormat="1" applyFont="1" applyFill="1" applyBorder="1" applyAlignment="1">
      <alignment horizontal="center" vertical="center"/>
    </xf>
    <xf numFmtId="37" fontId="8" fillId="0" borderId="0" xfId="0" applyNumberFormat="1" applyFont="1" applyFill="1" applyAlignment="1">
      <alignment horizontal="center" vertical="center"/>
    </xf>
    <xf numFmtId="37" fontId="8" fillId="0" borderId="4" xfId="0" applyNumberFormat="1" applyFont="1" applyFill="1" applyBorder="1" applyAlignment="1">
      <alignment horizontal="center" vertical="center"/>
    </xf>
    <xf numFmtId="37" fontId="8" fillId="0" borderId="5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right" vertical="top"/>
    </xf>
    <xf numFmtId="3" fontId="8" fillId="0" borderId="0" xfId="0" applyNumberFormat="1" applyFont="1" applyFill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10" fontId="5" fillId="0" borderId="0" xfId="2" applyNumberFormat="1" applyFont="1" applyAlignment="1">
      <alignment horizontal="left"/>
    </xf>
    <xf numFmtId="164" fontId="8" fillId="0" borderId="2" xfId="2" applyNumberFormat="1" applyFont="1" applyFill="1" applyBorder="1" applyAlignment="1">
      <alignment horizontal="center" vertical="center"/>
    </xf>
    <xf numFmtId="164" fontId="8" fillId="0" borderId="0" xfId="2" applyNumberFormat="1" applyFont="1" applyFill="1" applyAlignment="1">
      <alignment horizontal="center" vertical="center"/>
    </xf>
    <xf numFmtId="164" fontId="8" fillId="0" borderId="4" xfId="2" applyNumberFormat="1" applyFont="1" applyFill="1" applyBorder="1" applyAlignment="1">
      <alignment horizontal="center" vertical="center"/>
    </xf>
    <xf numFmtId="9" fontId="8" fillId="0" borderId="5" xfId="2" applyFont="1" applyFill="1" applyBorder="1" applyAlignment="1">
      <alignment horizontal="center" vertical="center"/>
    </xf>
    <xf numFmtId="3" fontId="8" fillId="0" borderId="6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3" fontId="8" fillId="0" borderId="2" xfId="0" applyNumberFormat="1" applyFont="1" applyFill="1" applyBorder="1" applyAlignment="1">
      <alignment horizontal="center" vertical="top"/>
    </xf>
    <xf numFmtId="3" fontId="8" fillId="0" borderId="0" xfId="0" applyNumberFormat="1" applyFont="1" applyFill="1" applyAlignment="1">
      <alignment horizontal="center" vertical="top"/>
    </xf>
    <xf numFmtId="3" fontId="8" fillId="0" borderId="5" xfId="0" applyNumberFormat="1" applyFont="1" applyFill="1" applyBorder="1" applyAlignment="1">
      <alignment horizontal="center" vertical="top"/>
    </xf>
    <xf numFmtId="10" fontId="5" fillId="0" borderId="0" xfId="2" applyNumberFormat="1" applyFont="1" applyAlignment="1">
      <alignment horizontal="center" vertical="center"/>
    </xf>
    <xf numFmtId="10" fontId="8" fillId="0" borderId="2" xfId="2" applyNumberFormat="1" applyFont="1" applyFill="1" applyBorder="1" applyAlignment="1">
      <alignment horizontal="center" vertical="center"/>
    </xf>
    <xf numFmtId="10" fontId="8" fillId="0" borderId="0" xfId="2" applyNumberFormat="1" applyFont="1" applyFill="1" applyAlignment="1">
      <alignment horizontal="center" vertical="center"/>
    </xf>
    <xf numFmtId="10" fontId="8" fillId="0" borderId="5" xfId="2" applyNumberFormat="1" applyFont="1" applyFill="1" applyBorder="1" applyAlignment="1">
      <alignment horizontal="center" vertical="center"/>
    </xf>
    <xf numFmtId="166" fontId="8" fillId="0" borderId="2" xfId="2" applyNumberFormat="1" applyFont="1" applyFill="1" applyBorder="1" applyAlignment="1">
      <alignment horizontal="center" vertical="center"/>
    </xf>
    <xf numFmtId="10" fontId="8" fillId="0" borderId="4" xfId="2" applyNumberFormat="1" applyFont="1" applyFill="1" applyBorder="1" applyAlignment="1">
      <alignment horizontal="center" vertical="center"/>
    </xf>
    <xf numFmtId="9" fontId="8" fillId="0" borderId="5" xfId="2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center" vertical="center"/>
    </xf>
    <xf numFmtId="3" fontId="10" fillId="0" borderId="0" xfId="0" applyNumberFormat="1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10" fontId="5" fillId="0" borderId="0" xfId="2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left"/>
    </xf>
    <xf numFmtId="0" fontId="8" fillId="0" borderId="6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8" fillId="0" borderId="0" xfId="0" applyFont="1" applyFill="1" applyAlignment="1">
      <alignment horizontal="right" vertical="top"/>
    </xf>
    <xf numFmtId="0" fontId="8" fillId="0" borderId="4" xfId="0" applyFont="1" applyFill="1" applyBorder="1" applyAlignment="1">
      <alignment horizontal="right" vertical="top"/>
    </xf>
    <xf numFmtId="0" fontId="7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right" vertical="top"/>
    </xf>
    <xf numFmtId="0" fontId="7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8" fillId="0" borderId="2" xfId="0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right" vertical="center" wrapText="1"/>
    </xf>
    <xf numFmtId="0" fontId="8" fillId="0" borderId="4" xfId="0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right" vertical="center" indent="1"/>
    </xf>
    <xf numFmtId="0" fontId="7" fillId="0" borderId="5" xfId="0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</cellXfs>
  <cellStyles count="3">
    <cellStyle name="Normal" xfId="0" builtinId="0"/>
    <cellStyle name="Normal 2" xfId="1" xr:uid="{E97D9133-B29E-4F26-BB78-AD22B76E75B1}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28576</xdr:rowOff>
    </xdr:from>
    <xdr:to>
      <xdr:col>5</xdr:col>
      <xdr:colOff>550035</xdr:colOff>
      <xdr:row>21</xdr:row>
      <xdr:rowOff>38170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8C1288-8A0B-416D-A7B1-A9BAA932F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088365" y="28576"/>
          <a:ext cx="3598034" cy="47607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F0D83-0827-4F4E-8A8D-C91636817F06}">
  <dimension ref="A21:Y25"/>
  <sheetViews>
    <sheetView showGridLines="0" rightToLeft="1" tabSelected="1" view="pageBreakPreview" zoomScale="84" zoomScaleNormal="100" zoomScaleSheetLayoutView="84" workbookViewId="0">
      <selection activeCell="A23" sqref="A23:F23"/>
    </sheetView>
  </sheetViews>
  <sheetFormatPr defaultRowHeight="18" x14ac:dyDescent="0.45"/>
  <cols>
    <col min="1" max="16384" width="9.140625" style="2"/>
  </cols>
  <sheetData>
    <row r="21" spans="1:25" ht="21.75" customHeight="1" x14ac:dyDescent="0.45"/>
    <row r="23" spans="1:25" ht="26.25" x14ac:dyDescent="0.45">
      <c r="A23" s="65" t="s">
        <v>0</v>
      </c>
      <c r="B23" s="65"/>
      <c r="C23" s="65"/>
      <c r="D23" s="65"/>
      <c r="E23" s="65"/>
      <c r="F23" s="65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6.25" x14ac:dyDescent="0.45">
      <c r="A24" s="65" t="s">
        <v>96</v>
      </c>
      <c r="B24" s="65"/>
      <c r="C24" s="65"/>
      <c r="D24" s="65"/>
      <c r="E24" s="65"/>
      <c r="F24" s="65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6.25" x14ac:dyDescent="0.45">
      <c r="A25" s="65" t="s">
        <v>2</v>
      </c>
      <c r="B25" s="65"/>
      <c r="C25" s="65"/>
      <c r="D25" s="65"/>
      <c r="E25" s="65"/>
      <c r="F25" s="65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</sheetData>
  <mergeCells count="3">
    <mergeCell ref="A23:F23"/>
    <mergeCell ref="A24:F24"/>
    <mergeCell ref="A25:F25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27"/>
  <sheetViews>
    <sheetView rightToLeft="1" view="pageBreakPreview" topLeftCell="A4" zoomScale="87" zoomScaleNormal="100" zoomScaleSheetLayoutView="87" workbookViewId="0">
      <selection activeCell="A8" sqref="A8"/>
    </sheetView>
  </sheetViews>
  <sheetFormatPr defaultRowHeight="15.75" x14ac:dyDescent="0.4"/>
  <cols>
    <col min="1" max="1" width="26.5703125" style="3" bestFit="1" customWidth="1"/>
    <col min="2" max="2" width="1.28515625" style="3" customWidth="1"/>
    <col min="3" max="3" width="11.42578125" style="3" bestFit="1" customWidth="1"/>
    <col min="4" max="4" width="1.28515625" style="3" customWidth="1"/>
    <col min="5" max="5" width="17.28515625" style="3" bestFit="1" customWidth="1"/>
    <col min="6" max="6" width="1.28515625" style="3" customWidth="1"/>
    <col min="7" max="7" width="17.28515625" style="3" bestFit="1" customWidth="1"/>
    <col min="8" max="8" width="1.28515625" style="3" customWidth="1"/>
    <col min="9" max="9" width="25.28515625" style="3" bestFit="1" customWidth="1"/>
    <col min="10" max="10" width="1.28515625" style="3" customWidth="1"/>
    <col min="11" max="11" width="12.7109375" style="3" bestFit="1" customWidth="1"/>
    <col min="12" max="12" width="1.28515625" style="3" customWidth="1"/>
    <col min="13" max="13" width="18.7109375" style="3" bestFit="1" customWidth="1"/>
    <col min="14" max="14" width="1.28515625" style="3" customWidth="1"/>
    <col min="15" max="15" width="18.7109375" style="3" bestFit="1" customWidth="1"/>
    <col min="16" max="16" width="1.28515625" style="3" customWidth="1"/>
    <col min="17" max="17" width="22" style="3" customWidth="1"/>
    <col min="18" max="18" width="9.140625" style="3"/>
    <col min="19" max="19" width="13.42578125" style="3" customWidth="1"/>
    <col min="20" max="21" width="9.140625" style="3"/>
    <col min="22" max="22" width="12.85546875" style="3" bestFit="1" customWidth="1"/>
    <col min="23" max="16384" width="9.140625" style="3"/>
  </cols>
  <sheetData>
    <row r="1" spans="1:23" ht="29.1" customHeight="1" x14ac:dyDescent="0.4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1:23" ht="21.75" customHeight="1" x14ac:dyDescent="0.4">
      <c r="A2" s="72" t="s">
        <v>50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spans="1:23" ht="21.75" customHeight="1" x14ac:dyDescent="0.4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</row>
    <row r="4" spans="1:23" ht="14.45" customHeight="1" x14ac:dyDescent="0.4"/>
    <row r="5" spans="1:23" ht="21.75" customHeight="1" x14ac:dyDescent="0.4">
      <c r="A5" s="77" t="s">
        <v>103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</row>
    <row r="6" spans="1:23" ht="25.5" customHeight="1" x14ac:dyDescent="0.4">
      <c r="A6" s="69" t="s">
        <v>53</v>
      </c>
      <c r="C6" s="69" t="s">
        <v>65</v>
      </c>
      <c r="D6" s="69"/>
      <c r="E6" s="69"/>
      <c r="F6" s="69"/>
      <c r="G6" s="69"/>
      <c r="H6" s="69"/>
      <c r="I6" s="69"/>
      <c r="K6" s="69" t="s">
        <v>66</v>
      </c>
      <c r="L6" s="69"/>
      <c r="M6" s="69"/>
      <c r="N6" s="69"/>
      <c r="O6" s="69"/>
      <c r="P6" s="69"/>
      <c r="Q6" s="69"/>
    </row>
    <row r="7" spans="1:23" ht="29.1" customHeight="1" x14ac:dyDescent="0.4">
      <c r="A7" s="69"/>
      <c r="C7" s="4" t="s">
        <v>13</v>
      </c>
      <c r="D7" s="5"/>
      <c r="E7" s="4" t="s">
        <v>91</v>
      </c>
      <c r="F7" s="5"/>
      <c r="G7" s="4" t="s">
        <v>92</v>
      </c>
      <c r="H7" s="5"/>
      <c r="I7" s="4" t="s">
        <v>93</v>
      </c>
      <c r="K7" s="4" t="s">
        <v>13</v>
      </c>
      <c r="L7" s="5"/>
      <c r="M7" s="4" t="s">
        <v>91</v>
      </c>
      <c r="N7" s="5"/>
      <c r="O7" s="4" t="s">
        <v>92</v>
      </c>
      <c r="P7" s="5"/>
      <c r="Q7" s="6" t="s">
        <v>93</v>
      </c>
    </row>
    <row r="8" spans="1:23" ht="21.75" customHeight="1" x14ac:dyDescent="0.4">
      <c r="A8" s="7" t="s">
        <v>24</v>
      </c>
      <c r="C8" s="18">
        <v>400000</v>
      </c>
      <c r="D8" s="16"/>
      <c r="E8" s="18">
        <v>2874792615</v>
      </c>
      <c r="F8" s="16"/>
      <c r="G8" s="18">
        <v>2306580470</v>
      </c>
      <c r="H8" s="16"/>
      <c r="I8" s="18">
        <f>E8-G8</f>
        <v>568212145</v>
      </c>
      <c r="J8" s="16"/>
      <c r="K8" s="18">
        <v>1000000</v>
      </c>
      <c r="L8" s="16"/>
      <c r="M8" s="18">
        <v>7558449320</v>
      </c>
      <c r="N8" s="16"/>
      <c r="O8" s="18">
        <v>5766451177</v>
      </c>
      <c r="P8" s="16"/>
      <c r="Q8" s="18">
        <f>M8-O8</f>
        <v>1791998143</v>
      </c>
      <c r="S8" s="37"/>
      <c r="T8" s="37"/>
      <c r="V8" s="37"/>
      <c r="W8" s="29"/>
    </row>
    <row r="9" spans="1:23" ht="21.75" customHeight="1" x14ac:dyDescent="0.4">
      <c r="A9" s="8" t="s">
        <v>23</v>
      </c>
      <c r="C9" s="21">
        <v>49508</v>
      </c>
      <c r="D9" s="16"/>
      <c r="E9" s="21">
        <v>2704277855</v>
      </c>
      <c r="F9" s="16"/>
      <c r="G9" s="21">
        <v>2035814987</v>
      </c>
      <c r="H9" s="16"/>
      <c r="I9" s="21">
        <f>E9-G9</f>
        <v>668462868</v>
      </c>
      <c r="J9" s="16"/>
      <c r="K9" s="21">
        <v>49508</v>
      </c>
      <c r="L9" s="16"/>
      <c r="M9" s="21">
        <v>2704277855</v>
      </c>
      <c r="N9" s="16"/>
      <c r="O9" s="21">
        <v>2035814987</v>
      </c>
      <c r="P9" s="16"/>
      <c r="Q9" s="21">
        <f>M9-O9</f>
        <v>668462868</v>
      </c>
      <c r="S9" s="37"/>
      <c r="T9" s="37"/>
      <c r="V9" s="37"/>
      <c r="W9" s="29"/>
    </row>
    <row r="10" spans="1:23" ht="21.75" customHeight="1" x14ac:dyDescent="0.4">
      <c r="A10" s="8" t="s">
        <v>22</v>
      </c>
      <c r="C10" s="21">
        <v>600000</v>
      </c>
      <c r="D10" s="16"/>
      <c r="E10" s="21">
        <v>1942572525</v>
      </c>
      <c r="F10" s="16"/>
      <c r="G10" s="21">
        <v>1541771549</v>
      </c>
      <c r="H10" s="16"/>
      <c r="I10" s="21">
        <f t="shared" ref="I10:I21" si="0">E10-G10</f>
        <v>400800976</v>
      </c>
      <c r="J10" s="16"/>
      <c r="K10" s="21">
        <v>1562500</v>
      </c>
      <c r="L10" s="16"/>
      <c r="M10" s="21">
        <v>4778274151</v>
      </c>
      <c r="N10" s="16"/>
      <c r="O10" s="21">
        <v>4015030080</v>
      </c>
      <c r="P10" s="16"/>
      <c r="Q10" s="21">
        <f t="shared" ref="Q10:Q21" si="1">M10-O10</f>
        <v>763244071</v>
      </c>
      <c r="S10" s="37"/>
      <c r="T10" s="37"/>
      <c r="V10" s="37"/>
      <c r="W10" s="29"/>
    </row>
    <row r="11" spans="1:23" ht="21.75" customHeight="1" x14ac:dyDescent="0.4">
      <c r="A11" s="8" t="s">
        <v>25</v>
      </c>
      <c r="C11" s="21">
        <v>587500</v>
      </c>
      <c r="D11" s="16"/>
      <c r="E11" s="21">
        <v>18196200313</v>
      </c>
      <c r="F11" s="16"/>
      <c r="G11" s="21">
        <v>11099585966</v>
      </c>
      <c r="H11" s="16"/>
      <c r="I11" s="21">
        <f t="shared" si="0"/>
        <v>7096614347</v>
      </c>
      <c r="J11" s="16"/>
      <c r="K11" s="21">
        <v>595000</v>
      </c>
      <c r="L11" s="16"/>
      <c r="M11" s="21">
        <v>18409424038</v>
      </c>
      <c r="N11" s="16"/>
      <c r="O11" s="21">
        <v>11241282808</v>
      </c>
      <c r="P11" s="16"/>
      <c r="Q11" s="21">
        <f t="shared" si="1"/>
        <v>7168141230</v>
      </c>
      <c r="S11" s="37"/>
      <c r="T11" s="37"/>
      <c r="V11" s="37"/>
      <c r="W11" s="29"/>
    </row>
    <row r="12" spans="1:23" ht="21.75" customHeight="1" x14ac:dyDescent="0.4">
      <c r="A12" s="8" t="s">
        <v>36</v>
      </c>
      <c r="C12" s="21">
        <v>160000</v>
      </c>
      <c r="D12" s="16"/>
      <c r="E12" s="21">
        <v>2944239402</v>
      </c>
      <c r="F12" s="16"/>
      <c r="G12" s="21">
        <v>2053582954</v>
      </c>
      <c r="H12" s="16"/>
      <c r="I12" s="21">
        <f t="shared" si="0"/>
        <v>890656448</v>
      </c>
      <c r="J12" s="16"/>
      <c r="K12" s="21">
        <v>160000</v>
      </c>
      <c r="L12" s="16"/>
      <c r="M12" s="21">
        <v>2944239402</v>
      </c>
      <c r="N12" s="16"/>
      <c r="O12" s="21">
        <v>2053582954</v>
      </c>
      <c r="P12" s="16"/>
      <c r="Q12" s="21">
        <f t="shared" si="1"/>
        <v>890656448</v>
      </c>
      <c r="S12" s="37"/>
      <c r="T12" s="37"/>
      <c r="V12" s="37"/>
      <c r="W12" s="29"/>
    </row>
    <row r="13" spans="1:23" ht="21.75" customHeight="1" x14ac:dyDescent="0.4">
      <c r="A13" s="8" t="s">
        <v>71</v>
      </c>
      <c r="C13" s="21">
        <v>0</v>
      </c>
      <c r="D13" s="16"/>
      <c r="E13" s="21">
        <v>0</v>
      </c>
      <c r="F13" s="16"/>
      <c r="G13" s="21">
        <v>0</v>
      </c>
      <c r="H13" s="16"/>
      <c r="I13" s="21">
        <f t="shared" si="0"/>
        <v>0</v>
      </c>
      <c r="J13" s="16"/>
      <c r="K13" s="21">
        <v>5119</v>
      </c>
      <c r="L13" s="16"/>
      <c r="M13" s="21">
        <v>20201514</v>
      </c>
      <c r="N13" s="16"/>
      <c r="O13" s="21">
        <v>16877632</v>
      </c>
      <c r="P13" s="16"/>
      <c r="Q13" s="21">
        <f t="shared" si="1"/>
        <v>3323882</v>
      </c>
      <c r="S13" s="37"/>
      <c r="T13" s="37"/>
      <c r="V13" s="37"/>
      <c r="W13" s="29"/>
    </row>
    <row r="14" spans="1:23" ht="21.75" customHeight="1" x14ac:dyDescent="0.4">
      <c r="A14" s="8" t="s">
        <v>38</v>
      </c>
      <c r="C14" s="21">
        <v>0</v>
      </c>
      <c r="D14" s="16"/>
      <c r="E14" s="21">
        <v>0</v>
      </c>
      <c r="F14" s="16"/>
      <c r="G14" s="21">
        <v>0</v>
      </c>
      <c r="H14" s="16"/>
      <c r="I14" s="21">
        <f t="shared" si="0"/>
        <v>0</v>
      </c>
      <c r="J14" s="16"/>
      <c r="K14" s="21">
        <v>190000</v>
      </c>
      <c r="L14" s="16"/>
      <c r="M14" s="21">
        <v>3691673181</v>
      </c>
      <c r="N14" s="16"/>
      <c r="O14" s="21">
        <v>2401208308</v>
      </c>
      <c r="P14" s="16"/>
      <c r="Q14" s="21">
        <f t="shared" si="1"/>
        <v>1290464873</v>
      </c>
      <c r="S14" s="37"/>
      <c r="T14" s="37"/>
      <c r="V14" s="37"/>
      <c r="W14" s="29"/>
    </row>
    <row r="15" spans="1:23" ht="21.75" customHeight="1" x14ac:dyDescent="0.4">
      <c r="A15" s="8" t="s">
        <v>26</v>
      </c>
      <c r="C15" s="21">
        <v>0</v>
      </c>
      <c r="D15" s="16"/>
      <c r="E15" s="21">
        <v>0</v>
      </c>
      <c r="F15" s="16"/>
      <c r="G15" s="21">
        <v>0</v>
      </c>
      <c r="H15" s="16"/>
      <c r="I15" s="21">
        <f t="shared" si="0"/>
        <v>0</v>
      </c>
      <c r="J15" s="16"/>
      <c r="K15" s="21">
        <v>3200000</v>
      </c>
      <c r="L15" s="16"/>
      <c r="M15" s="21">
        <v>13644727980</v>
      </c>
      <c r="N15" s="16"/>
      <c r="O15" s="21">
        <v>10538520481</v>
      </c>
      <c r="P15" s="16"/>
      <c r="Q15" s="21">
        <f t="shared" si="1"/>
        <v>3106207499</v>
      </c>
      <c r="S15" s="37"/>
      <c r="T15" s="37"/>
      <c r="V15" s="37"/>
      <c r="W15" s="29"/>
    </row>
    <row r="16" spans="1:23" ht="21.75" customHeight="1" x14ac:dyDescent="0.4">
      <c r="A16" s="8" t="s">
        <v>20</v>
      </c>
      <c r="C16" s="21">
        <v>0</v>
      </c>
      <c r="D16" s="16"/>
      <c r="E16" s="21">
        <v>0</v>
      </c>
      <c r="F16" s="16"/>
      <c r="G16" s="21">
        <v>0</v>
      </c>
      <c r="H16" s="16"/>
      <c r="I16" s="21">
        <f t="shared" si="0"/>
        <v>0</v>
      </c>
      <c r="J16" s="16"/>
      <c r="K16" s="21">
        <v>4200000</v>
      </c>
      <c r="L16" s="16"/>
      <c r="M16" s="21">
        <v>13661030496</v>
      </c>
      <c r="N16" s="16"/>
      <c r="O16" s="21">
        <v>10688025642</v>
      </c>
      <c r="P16" s="16"/>
      <c r="Q16" s="21">
        <f t="shared" si="1"/>
        <v>2973004854</v>
      </c>
      <c r="S16" s="37"/>
      <c r="T16" s="37"/>
      <c r="V16" s="37"/>
      <c r="W16" s="29"/>
    </row>
    <row r="17" spans="1:23" ht="21.75" customHeight="1" x14ac:dyDescent="0.4">
      <c r="A17" s="8" t="s">
        <v>32</v>
      </c>
      <c r="C17" s="21">
        <v>0</v>
      </c>
      <c r="D17" s="16"/>
      <c r="E17" s="21">
        <v>0</v>
      </c>
      <c r="F17" s="16"/>
      <c r="G17" s="21">
        <v>0</v>
      </c>
      <c r="H17" s="16"/>
      <c r="I17" s="21">
        <f t="shared" si="0"/>
        <v>0</v>
      </c>
      <c r="J17" s="16"/>
      <c r="K17" s="21">
        <v>250000</v>
      </c>
      <c r="L17" s="16"/>
      <c r="M17" s="21">
        <v>2295976448</v>
      </c>
      <c r="N17" s="16"/>
      <c r="O17" s="21">
        <v>1627141074</v>
      </c>
      <c r="P17" s="16"/>
      <c r="Q17" s="21">
        <f t="shared" si="1"/>
        <v>668835374</v>
      </c>
      <c r="S17" s="37"/>
      <c r="T17" s="37"/>
      <c r="V17" s="37"/>
      <c r="W17" s="29"/>
    </row>
    <row r="18" spans="1:23" ht="21.75" customHeight="1" x14ac:dyDescent="0.4">
      <c r="A18" s="8" t="s">
        <v>35</v>
      </c>
      <c r="C18" s="21">
        <v>0</v>
      </c>
      <c r="D18" s="16"/>
      <c r="E18" s="21">
        <v>0</v>
      </c>
      <c r="F18" s="16"/>
      <c r="G18" s="21">
        <v>0</v>
      </c>
      <c r="H18" s="16"/>
      <c r="I18" s="21">
        <f t="shared" si="0"/>
        <v>0</v>
      </c>
      <c r="J18" s="16"/>
      <c r="K18" s="21">
        <v>3000000</v>
      </c>
      <c r="L18" s="16"/>
      <c r="M18" s="21">
        <v>12718869803</v>
      </c>
      <c r="N18" s="16"/>
      <c r="O18" s="21">
        <v>11148242058</v>
      </c>
      <c r="P18" s="16"/>
      <c r="Q18" s="21">
        <f t="shared" si="1"/>
        <v>1570627745</v>
      </c>
      <c r="S18" s="37"/>
      <c r="T18" s="37"/>
      <c r="V18" s="37"/>
      <c r="W18" s="29"/>
    </row>
    <row r="19" spans="1:23" ht="21.75" customHeight="1" x14ac:dyDescent="0.4">
      <c r="A19" s="8" t="s">
        <v>72</v>
      </c>
      <c r="C19" s="21">
        <v>0</v>
      </c>
      <c r="D19" s="16"/>
      <c r="E19" s="21">
        <v>0</v>
      </c>
      <c r="F19" s="16"/>
      <c r="G19" s="21">
        <v>0</v>
      </c>
      <c r="H19" s="16"/>
      <c r="I19" s="21">
        <f t="shared" si="0"/>
        <v>0</v>
      </c>
      <c r="J19" s="16"/>
      <c r="K19" s="21">
        <v>2570695</v>
      </c>
      <c r="L19" s="16"/>
      <c r="M19" s="21">
        <v>14167134152</v>
      </c>
      <c r="N19" s="16"/>
      <c r="O19" s="21">
        <v>9920060333</v>
      </c>
      <c r="P19" s="16"/>
      <c r="Q19" s="21">
        <f t="shared" si="1"/>
        <v>4247073819</v>
      </c>
      <c r="S19" s="37"/>
      <c r="T19" s="37"/>
      <c r="V19" s="37"/>
      <c r="W19" s="29"/>
    </row>
    <row r="20" spans="1:23" ht="21.75" customHeight="1" x14ac:dyDescent="0.4">
      <c r="A20" s="8" t="s">
        <v>28</v>
      </c>
      <c r="C20" s="21">
        <v>0</v>
      </c>
      <c r="D20" s="16"/>
      <c r="E20" s="21">
        <v>0</v>
      </c>
      <c r="F20" s="16"/>
      <c r="G20" s="21">
        <v>0</v>
      </c>
      <c r="H20" s="16"/>
      <c r="I20" s="21">
        <f t="shared" si="0"/>
        <v>0</v>
      </c>
      <c r="J20" s="16"/>
      <c r="K20" s="21">
        <v>4638976</v>
      </c>
      <c r="L20" s="16"/>
      <c r="M20" s="21">
        <v>12691472158</v>
      </c>
      <c r="N20" s="16"/>
      <c r="O20" s="21">
        <v>11182582203</v>
      </c>
      <c r="P20" s="16"/>
      <c r="Q20" s="21">
        <f t="shared" si="1"/>
        <v>1508889955</v>
      </c>
      <c r="S20" s="37"/>
      <c r="T20" s="37"/>
      <c r="V20" s="37"/>
      <c r="W20" s="29"/>
    </row>
    <row r="21" spans="1:23" ht="21.75" customHeight="1" x14ac:dyDescent="0.4">
      <c r="A21" s="9" t="s">
        <v>73</v>
      </c>
      <c r="C21" s="24">
        <v>0</v>
      </c>
      <c r="D21" s="16"/>
      <c r="E21" s="24">
        <v>0</v>
      </c>
      <c r="F21" s="16"/>
      <c r="G21" s="24">
        <v>0</v>
      </c>
      <c r="H21" s="16"/>
      <c r="I21" s="21">
        <f t="shared" si="0"/>
        <v>0</v>
      </c>
      <c r="J21" s="16"/>
      <c r="K21" s="24">
        <v>11464</v>
      </c>
      <c r="L21" s="16"/>
      <c r="M21" s="24">
        <v>79313646476</v>
      </c>
      <c r="N21" s="16"/>
      <c r="O21" s="24">
        <v>74951132901</v>
      </c>
      <c r="P21" s="16"/>
      <c r="Q21" s="21">
        <f t="shared" si="1"/>
        <v>4362513575</v>
      </c>
      <c r="S21" s="37"/>
      <c r="T21" s="37"/>
      <c r="V21" s="37"/>
      <c r="W21" s="29"/>
    </row>
    <row r="22" spans="1:23" ht="21.75" customHeight="1" thickBot="1" x14ac:dyDescent="0.45">
      <c r="A22" s="10" t="s">
        <v>42</v>
      </c>
      <c r="C22" s="25">
        <f>SUM(C8:C21)</f>
        <v>1797008</v>
      </c>
      <c r="D22" s="16"/>
      <c r="E22" s="25">
        <f>SUM(E8:E21)</f>
        <v>28662082710</v>
      </c>
      <c r="F22" s="16"/>
      <c r="G22" s="25">
        <f>SUM(G8:G21)</f>
        <v>19037335926</v>
      </c>
      <c r="H22" s="16"/>
      <c r="I22" s="25">
        <f>SUM(I8:I21)</f>
        <v>9624746784</v>
      </c>
      <c r="J22" s="16"/>
      <c r="K22" s="25">
        <f>SUM(K8:K21)</f>
        <v>21433262</v>
      </c>
      <c r="L22" s="16"/>
      <c r="M22" s="25">
        <f>SUM(M8:M21)</f>
        <v>188599396974</v>
      </c>
      <c r="N22" s="16"/>
      <c r="O22" s="25">
        <f>SUM(O8:O21)</f>
        <v>157585952638</v>
      </c>
      <c r="P22" s="16"/>
      <c r="Q22" s="25">
        <f>SUM(Q8:Q21)</f>
        <v>31013444336</v>
      </c>
      <c r="S22" s="37"/>
      <c r="T22" s="37"/>
      <c r="V22" s="37"/>
      <c r="W22" s="29"/>
    </row>
    <row r="23" spans="1:23" ht="16.5" thickTop="1" x14ac:dyDescent="0.4"/>
    <row r="24" spans="1:23" x14ac:dyDescent="0.4">
      <c r="I24" s="57"/>
      <c r="J24" s="57"/>
      <c r="K24" s="57"/>
      <c r="L24" s="57"/>
      <c r="M24" s="57"/>
      <c r="N24" s="57"/>
      <c r="O24" s="57"/>
      <c r="P24" s="57"/>
      <c r="Q24" s="57"/>
      <c r="R24" s="57"/>
    </row>
    <row r="25" spans="1:23" x14ac:dyDescent="0.4">
      <c r="I25" s="57"/>
      <c r="J25" s="57"/>
      <c r="K25" s="57"/>
      <c r="L25" s="57"/>
      <c r="M25" s="57"/>
      <c r="N25" s="57"/>
      <c r="O25" s="57"/>
      <c r="P25" s="57"/>
      <c r="Q25" s="57"/>
      <c r="R25" s="57"/>
    </row>
    <row r="26" spans="1:23" x14ac:dyDescent="0.4">
      <c r="I26" s="57"/>
      <c r="J26" s="57"/>
      <c r="K26" s="57"/>
      <c r="L26" s="57"/>
      <c r="M26" s="57"/>
      <c r="N26" s="57"/>
      <c r="O26" s="57"/>
      <c r="P26" s="57"/>
      <c r="Q26" s="57"/>
      <c r="R26" s="57"/>
    </row>
    <row r="27" spans="1:23" x14ac:dyDescent="0.4">
      <c r="I27" s="57"/>
      <c r="J27" s="57"/>
      <c r="K27" s="57"/>
      <c r="L27" s="57"/>
      <c r="M27" s="57"/>
      <c r="N27" s="57"/>
      <c r="O27" s="57"/>
      <c r="P27" s="57"/>
      <c r="Q27" s="57"/>
      <c r="R27" s="57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X38"/>
  <sheetViews>
    <sheetView rightToLeft="1" view="pageBreakPreview" topLeftCell="A10" zoomScale="80" zoomScaleNormal="100" zoomScaleSheetLayoutView="80" workbookViewId="0">
      <selection activeCell="A8" sqref="A8"/>
    </sheetView>
  </sheetViews>
  <sheetFormatPr defaultRowHeight="15.75" x14ac:dyDescent="0.4"/>
  <cols>
    <col min="1" max="1" width="33.7109375" style="3" customWidth="1"/>
    <col min="2" max="2" width="1.28515625" style="3" customWidth="1"/>
    <col min="3" max="3" width="14.140625" style="3" bestFit="1" customWidth="1"/>
    <col min="4" max="4" width="1.28515625" style="3" customWidth="1"/>
    <col min="5" max="5" width="18.7109375" style="3" bestFit="1" customWidth="1"/>
    <col min="6" max="6" width="1.28515625" style="3" customWidth="1"/>
    <col min="7" max="7" width="18.7109375" style="3" bestFit="1" customWidth="1"/>
    <col min="8" max="8" width="1.28515625" style="3" customWidth="1"/>
    <col min="9" max="9" width="29.42578125" style="3" bestFit="1" customWidth="1"/>
    <col min="10" max="10" width="1.28515625" style="3" customWidth="1"/>
    <col min="11" max="11" width="14.140625" style="3" bestFit="1" customWidth="1"/>
    <col min="12" max="12" width="1.28515625" style="3" customWidth="1"/>
    <col min="13" max="13" width="18.7109375" style="3" bestFit="1" customWidth="1"/>
    <col min="14" max="14" width="1.28515625" style="3" customWidth="1"/>
    <col min="15" max="15" width="18.7109375" style="3" bestFit="1" customWidth="1"/>
    <col min="16" max="16" width="1.28515625" style="3" customWidth="1"/>
    <col min="17" max="17" width="29" style="3" customWidth="1"/>
    <col min="18" max="19" width="9.140625" style="3"/>
    <col min="20" max="20" width="19.85546875" style="3" customWidth="1"/>
    <col min="21" max="22" width="9.140625" style="3"/>
    <col min="23" max="23" width="12.85546875" style="3" bestFit="1" customWidth="1"/>
    <col min="24" max="16384" width="9.140625" style="3"/>
  </cols>
  <sheetData>
    <row r="1" spans="1:24" ht="29.1" customHeight="1" x14ac:dyDescent="0.4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</row>
    <row r="2" spans="1:24" ht="21.75" customHeight="1" x14ac:dyDescent="0.4">
      <c r="A2" s="72" t="s">
        <v>50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spans="1:24" ht="21.75" customHeight="1" x14ac:dyDescent="0.4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</row>
    <row r="4" spans="1:24" ht="14.45" customHeight="1" x14ac:dyDescent="0.4"/>
    <row r="5" spans="1:24" ht="28.5" customHeight="1" x14ac:dyDescent="0.4">
      <c r="A5" s="77" t="s">
        <v>94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</row>
    <row r="6" spans="1:24" ht="29.25" customHeight="1" x14ac:dyDescent="0.4">
      <c r="A6" s="69" t="s">
        <v>53</v>
      </c>
      <c r="C6" s="69" t="s">
        <v>65</v>
      </c>
      <c r="D6" s="69"/>
      <c r="E6" s="69"/>
      <c r="F6" s="69"/>
      <c r="G6" s="69"/>
      <c r="H6" s="69"/>
      <c r="I6" s="69"/>
      <c r="K6" s="69" t="s">
        <v>66</v>
      </c>
      <c r="L6" s="69"/>
      <c r="M6" s="69"/>
      <c r="N6" s="69"/>
      <c r="O6" s="69"/>
      <c r="P6" s="69"/>
      <c r="Q6" s="69"/>
    </row>
    <row r="7" spans="1:24" ht="29.1" customHeight="1" x14ac:dyDescent="0.4">
      <c r="A7" s="69"/>
      <c r="C7" s="4" t="s">
        <v>13</v>
      </c>
      <c r="D7" s="5"/>
      <c r="E7" s="4" t="s">
        <v>15</v>
      </c>
      <c r="F7" s="5"/>
      <c r="G7" s="4" t="s">
        <v>92</v>
      </c>
      <c r="H7" s="5"/>
      <c r="I7" s="4" t="s">
        <v>95</v>
      </c>
      <c r="K7" s="4" t="s">
        <v>13</v>
      </c>
      <c r="L7" s="5"/>
      <c r="M7" s="4" t="s">
        <v>15</v>
      </c>
      <c r="N7" s="5"/>
      <c r="O7" s="6" t="s">
        <v>92</v>
      </c>
      <c r="P7" s="5"/>
      <c r="Q7" s="6" t="s">
        <v>95</v>
      </c>
    </row>
    <row r="8" spans="1:24" ht="21.75" customHeight="1" x14ac:dyDescent="0.4">
      <c r="A8" s="7" t="s">
        <v>105</v>
      </c>
      <c r="C8" s="18">
        <v>8400000</v>
      </c>
      <c r="D8" s="16"/>
      <c r="E8" s="18">
        <v>48430116000</v>
      </c>
      <c r="F8" s="16"/>
      <c r="G8" s="18">
        <v>59953143600</v>
      </c>
      <c r="I8" s="18">
        <f>E8-G8</f>
        <v>-11523027600</v>
      </c>
      <c r="K8" s="18">
        <v>8400000</v>
      </c>
      <c r="L8" s="16"/>
      <c r="M8" s="18">
        <v>48430116000</v>
      </c>
      <c r="O8" s="18">
        <v>46068726025</v>
      </c>
      <c r="Q8" s="46">
        <f>M8-O8</f>
        <v>2361389975</v>
      </c>
      <c r="T8" s="29"/>
      <c r="U8" s="29"/>
      <c r="W8" s="29"/>
      <c r="X8" s="29"/>
    </row>
    <row r="9" spans="1:24" ht="21.75" customHeight="1" x14ac:dyDescent="0.4">
      <c r="A9" s="8" t="s">
        <v>39</v>
      </c>
      <c r="C9" s="21">
        <v>3500000</v>
      </c>
      <c r="D9" s="16"/>
      <c r="E9" s="21">
        <v>9546856200</v>
      </c>
      <c r="F9" s="16"/>
      <c r="G9" s="21">
        <v>8064315756</v>
      </c>
      <c r="I9" s="21">
        <f>E9-G9</f>
        <v>1482540444</v>
      </c>
      <c r="K9" s="21">
        <v>3500000</v>
      </c>
      <c r="L9" s="16"/>
      <c r="M9" s="21">
        <v>9546856200</v>
      </c>
      <c r="O9" s="21">
        <v>8064315756</v>
      </c>
      <c r="Q9" s="47">
        <f>M9-O9</f>
        <v>1482540444</v>
      </c>
      <c r="T9" s="29"/>
      <c r="U9" s="29"/>
      <c r="W9" s="29"/>
      <c r="X9" s="29"/>
    </row>
    <row r="10" spans="1:24" ht="21.75" customHeight="1" x14ac:dyDescent="0.4">
      <c r="A10" s="8" t="s">
        <v>24</v>
      </c>
      <c r="C10" s="21">
        <v>1000000</v>
      </c>
      <c r="D10" s="16"/>
      <c r="E10" s="21">
        <v>6471265500</v>
      </c>
      <c r="F10" s="16"/>
      <c r="G10" s="21">
        <v>7643860030</v>
      </c>
      <c r="I10" s="21">
        <f t="shared" ref="I10:I29" si="0">E10-G10</f>
        <v>-1172594530</v>
      </c>
      <c r="K10" s="21">
        <v>1000000</v>
      </c>
      <c r="L10" s="16"/>
      <c r="M10" s="21">
        <v>6471265500</v>
      </c>
      <c r="O10" s="21">
        <v>5766451177</v>
      </c>
      <c r="Q10" s="47">
        <f t="shared" ref="Q10:Q29" si="1">M10-O10</f>
        <v>704814323</v>
      </c>
      <c r="T10" s="29"/>
      <c r="U10" s="29"/>
      <c r="W10" s="29"/>
      <c r="X10" s="29"/>
    </row>
    <row r="11" spans="1:24" ht="21.75" customHeight="1" x14ac:dyDescent="0.4">
      <c r="A11" s="8" t="s">
        <v>40</v>
      </c>
      <c r="C11" s="21">
        <v>441000</v>
      </c>
      <c r="D11" s="16"/>
      <c r="E11" s="21">
        <v>4054978462</v>
      </c>
      <c r="F11" s="16"/>
      <c r="G11" s="21">
        <v>3093039910</v>
      </c>
      <c r="I11" s="21">
        <f t="shared" si="0"/>
        <v>961938552</v>
      </c>
      <c r="K11" s="21">
        <v>441000</v>
      </c>
      <c r="L11" s="16"/>
      <c r="M11" s="21">
        <v>4054978462</v>
      </c>
      <c r="O11" s="21">
        <v>3093039910</v>
      </c>
      <c r="Q11" s="47">
        <f t="shared" si="1"/>
        <v>961938552</v>
      </c>
      <c r="T11" s="29"/>
      <c r="U11" s="29"/>
      <c r="W11" s="29"/>
      <c r="X11" s="29"/>
    </row>
    <row r="12" spans="1:24" ht="21.75" customHeight="1" x14ac:dyDescent="0.4">
      <c r="A12" s="8" t="s">
        <v>23</v>
      </c>
      <c r="C12" s="21">
        <v>179507</v>
      </c>
      <c r="D12" s="16"/>
      <c r="E12" s="21">
        <v>9332356214</v>
      </c>
      <c r="F12" s="16"/>
      <c r="G12" s="21">
        <v>8766289530</v>
      </c>
      <c r="I12" s="21">
        <f t="shared" si="0"/>
        <v>566066684</v>
      </c>
      <c r="K12" s="21">
        <v>179507</v>
      </c>
      <c r="L12" s="16"/>
      <c r="M12" s="21">
        <v>9332356214</v>
      </c>
      <c r="O12" s="21">
        <v>7381494721</v>
      </c>
      <c r="Q12" s="47">
        <f t="shared" si="1"/>
        <v>1950861493</v>
      </c>
      <c r="T12" s="29"/>
      <c r="U12" s="29"/>
      <c r="W12" s="29"/>
      <c r="X12" s="29"/>
    </row>
    <row r="13" spans="1:24" ht="21.75" customHeight="1" x14ac:dyDescent="0.4">
      <c r="A13" s="8" t="s">
        <v>38</v>
      </c>
      <c r="C13" s="21">
        <v>190000</v>
      </c>
      <c r="D13" s="16"/>
      <c r="E13" s="21">
        <v>2999247660</v>
      </c>
      <c r="F13" s="16"/>
      <c r="G13" s="21">
        <v>3263664960</v>
      </c>
      <c r="I13" s="21">
        <f t="shared" si="0"/>
        <v>-264417300</v>
      </c>
      <c r="K13" s="21">
        <v>190000</v>
      </c>
      <c r="L13" s="16"/>
      <c r="M13" s="21">
        <v>2999247660</v>
      </c>
      <c r="O13" s="21">
        <v>2401208306</v>
      </c>
      <c r="Q13" s="47">
        <f t="shared" si="1"/>
        <v>598039354</v>
      </c>
      <c r="T13" s="29"/>
      <c r="U13" s="29"/>
      <c r="W13" s="29"/>
      <c r="X13" s="29"/>
    </row>
    <row r="14" spans="1:24" ht="21.75" customHeight="1" x14ac:dyDescent="0.4">
      <c r="A14" s="8" t="s">
        <v>31</v>
      </c>
      <c r="C14" s="21">
        <v>7000000</v>
      </c>
      <c r="D14" s="16"/>
      <c r="E14" s="21">
        <v>31660492500</v>
      </c>
      <c r="F14" s="16"/>
      <c r="G14" s="21">
        <v>39314677500</v>
      </c>
      <c r="I14" s="21">
        <f t="shared" si="0"/>
        <v>-7654185000</v>
      </c>
      <c r="K14" s="21">
        <v>7000000</v>
      </c>
      <c r="L14" s="16"/>
      <c r="M14" s="21">
        <v>31660492500</v>
      </c>
      <c r="O14" s="21">
        <v>25237935450</v>
      </c>
      <c r="Q14" s="47">
        <f t="shared" si="1"/>
        <v>6422557050</v>
      </c>
      <c r="T14" s="29"/>
      <c r="U14" s="29"/>
      <c r="W14" s="29"/>
      <c r="X14" s="29"/>
    </row>
    <row r="15" spans="1:24" ht="21.75" customHeight="1" x14ac:dyDescent="0.4">
      <c r="A15" s="8" t="s">
        <v>22</v>
      </c>
      <c r="C15" s="21">
        <v>800000</v>
      </c>
      <c r="D15" s="16"/>
      <c r="E15" s="21">
        <v>2505801240</v>
      </c>
      <c r="F15" s="16"/>
      <c r="G15" s="21">
        <v>2798847181</v>
      </c>
      <c r="I15" s="21">
        <f t="shared" si="0"/>
        <v>-293045941</v>
      </c>
      <c r="K15" s="21">
        <v>800000</v>
      </c>
      <c r="L15" s="16"/>
      <c r="M15" s="21">
        <v>2505801240</v>
      </c>
      <c r="O15" s="21">
        <v>2055695398</v>
      </c>
      <c r="Q15" s="47">
        <f t="shared" si="1"/>
        <v>450105842</v>
      </c>
      <c r="T15" s="29"/>
      <c r="U15" s="29"/>
      <c r="W15" s="29"/>
      <c r="X15" s="29"/>
    </row>
    <row r="16" spans="1:24" ht="21.75" customHeight="1" x14ac:dyDescent="0.4">
      <c r="A16" s="8" t="s">
        <v>37</v>
      </c>
      <c r="C16" s="21">
        <v>400000</v>
      </c>
      <c r="D16" s="16"/>
      <c r="E16" s="21">
        <v>5196893400</v>
      </c>
      <c r="F16" s="16"/>
      <c r="G16" s="21">
        <v>3586532400</v>
      </c>
      <c r="I16" s="21">
        <f t="shared" si="0"/>
        <v>1610361000</v>
      </c>
      <c r="K16" s="21">
        <v>400000</v>
      </c>
      <c r="L16" s="16"/>
      <c r="M16" s="21">
        <v>5196893400</v>
      </c>
      <c r="O16" s="21">
        <v>2063321791</v>
      </c>
      <c r="Q16" s="47">
        <f t="shared" si="1"/>
        <v>3133571609</v>
      </c>
      <c r="T16" s="29"/>
      <c r="U16" s="29"/>
      <c r="W16" s="29"/>
      <c r="X16" s="29"/>
    </row>
    <row r="17" spans="1:24" ht="21.75" customHeight="1" x14ac:dyDescent="0.4">
      <c r="A17" s="8" t="s">
        <v>26</v>
      </c>
      <c r="C17" s="21">
        <v>2800000</v>
      </c>
      <c r="D17" s="16"/>
      <c r="E17" s="21">
        <v>10345674780</v>
      </c>
      <c r="F17" s="16"/>
      <c r="G17" s="21">
        <v>10944092880</v>
      </c>
      <c r="I17" s="21">
        <f t="shared" si="0"/>
        <v>-598418100</v>
      </c>
      <c r="K17" s="21">
        <v>2800000</v>
      </c>
      <c r="L17" s="16"/>
      <c r="M17" s="21">
        <v>10345674780</v>
      </c>
      <c r="O17" s="21">
        <v>9221205419</v>
      </c>
      <c r="Q17" s="47">
        <f t="shared" si="1"/>
        <v>1124469361</v>
      </c>
      <c r="T17" s="29"/>
      <c r="U17" s="29"/>
      <c r="W17" s="29"/>
      <c r="X17" s="29"/>
    </row>
    <row r="18" spans="1:24" ht="21.75" customHeight="1" x14ac:dyDescent="0.4">
      <c r="A18" s="8" t="s">
        <v>20</v>
      </c>
      <c r="C18" s="21">
        <v>60000000</v>
      </c>
      <c r="D18" s="16"/>
      <c r="E18" s="21">
        <v>201652983000</v>
      </c>
      <c r="F18" s="16"/>
      <c r="G18" s="21">
        <v>210598244443</v>
      </c>
      <c r="I18" s="21">
        <f t="shared" si="0"/>
        <v>-8945261443</v>
      </c>
      <c r="K18" s="21">
        <v>60000000</v>
      </c>
      <c r="L18" s="16"/>
      <c r="M18" s="21">
        <v>201652983000</v>
      </c>
      <c r="O18" s="21">
        <v>158924041254</v>
      </c>
      <c r="Q18" s="47">
        <f t="shared" si="1"/>
        <v>42728941746</v>
      </c>
      <c r="T18" s="29"/>
      <c r="U18" s="29"/>
      <c r="W18" s="29"/>
      <c r="X18" s="29"/>
    </row>
    <row r="19" spans="1:24" ht="21.75" customHeight="1" x14ac:dyDescent="0.4">
      <c r="A19" s="8" t="s">
        <v>33</v>
      </c>
      <c r="C19" s="21">
        <v>6000000</v>
      </c>
      <c r="D19" s="16"/>
      <c r="E19" s="21">
        <v>32207220000</v>
      </c>
      <c r="F19" s="16"/>
      <c r="G19" s="21">
        <v>33936867000</v>
      </c>
      <c r="I19" s="21">
        <f t="shared" si="0"/>
        <v>-1729647000</v>
      </c>
      <c r="K19" s="21">
        <v>6000000</v>
      </c>
      <c r="L19" s="16"/>
      <c r="M19" s="21">
        <v>32207220000</v>
      </c>
      <c r="O19" s="21">
        <v>25073917200</v>
      </c>
      <c r="Q19" s="47">
        <f t="shared" si="1"/>
        <v>7133302800</v>
      </c>
      <c r="T19" s="29"/>
      <c r="U19" s="29"/>
      <c r="W19" s="29"/>
      <c r="X19" s="29"/>
    </row>
    <row r="20" spans="1:24" ht="21.75" customHeight="1" x14ac:dyDescent="0.4">
      <c r="A20" s="8" t="s">
        <v>29</v>
      </c>
      <c r="C20" s="21">
        <v>286461</v>
      </c>
      <c r="D20" s="16"/>
      <c r="E20" s="21">
        <v>3733158462</v>
      </c>
      <c r="F20" s="16"/>
      <c r="G20" s="21">
        <v>4353927757</v>
      </c>
      <c r="I20" s="21">
        <f t="shared" si="0"/>
        <v>-620769295</v>
      </c>
      <c r="K20" s="21">
        <v>286461</v>
      </c>
      <c r="L20" s="16"/>
      <c r="M20" s="21">
        <v>3733158462</v>
      </c>
      <c r="O20" s="21">
        <v>4667159970</v>
      </c>
      <c r="Q20" s="47">
        <f t="shared" si="1"/>
        <v>-934001508</v>
      </c>
      <c r="T20" s="29"/>
      <c r="U20" s="29"/>
      <c r="W20" s="29"/>
      <c r="X20" s="29"/>
    </row>
    <row r="21" spans="1:24" ht="21.75" customHeight="1" x14ac:dyDescent="0.4">
      <c r="A21" s="8" t="s">
        <v>34</v>
      </c>
      <c r="C21" s="21">
        <v>53899976</v>
      </c>
      <c r="D21" s="16"/>
      <c r="E21" s="21">
        <v>106354853218</v>
      </c>
      <c r="F21" s="16"/>
      <c r="G21" s="21">
        <v>111980676688</v>
      </c>
      <c r="I21" s="21">
        <f t="shared" si="0"/>
        <v>-5625823470</v>
      </c>
      <c r="K21" s="21">
        <v>53899976</v>
      </c>
      <c r="L21" s="16"/>
      <c r="M21" s="21">
        <v>106354853218</v>
      </c>
      <c r="O21" s="21">
        <v>86101888726</v>
      </c>
      <c r="Q21" s="47">
        <f t="shared" si="1"/>
        <v>20252964492</v>
      </c>
      <c r="T21" s="29"/>
      <c r="U21" s="29"/>
      <c r="W21" s="29"/>
      <c r="X21" s="29"/>
    </row>
    <row r="22" spans="1:24" ht="21.75" customHeight="1" x14ac:dyDescent="0.4">
      <c r="A22" s="8" t="s">
        <v>21</v>
      </c>
      <c r="C22" s="21">
        <v>45334333</v>
      </c>
      <c r="D22" s="16"/>
      <c r="E22" s="21">
        <v>73049706417</v>
      </c>
      <c r="F22" s="16"/>
      <c r="G22" s="21">
        <v>77404685400</v>
      </c>
      <c r="I22" s="21">
        <f t="shared" si="0"/>
        <v>-4354978983</v>
      </c>
      <c r="K22" s="21">
        <v>45334333</v>
      </c>
      <c r="L22" s="16"/>
      <c r="M22" s="21">
        <v>73049706417</v>
      </c>
      <c r="O22" s="21">
        <v>75788326447</v>
      </c>
      <c r="Q22" s="47">
        <f t="shared" si="1"/>
        <v>-2738620030</v>
      </c>
      <c r="T22" s="29"/>
      <c r="U22" s="29"/>
      <c r="W22" s="29"/>
      <c r="X22" s="29"/>
    </row>
    <row r="23" spans="1:24" ht="21.75" customHeight="1" x14ac:dyDescent="0.4">
      <c r="A23" s="8" t="s">
        <v>32</v>
      </c>
      <c r="C23" s="21">
        <v>250000</v>
      </c>
      <c r="D23" s="16"/>
      <c r="E23" s="21">
        <v>1930942125</v>
      </c>
      <c r="F23" s="16"/>
      <c r="G23" s="21">
        <v>2500035750</v>
      </c>
      <c r="I23" s="21">
        <f t="shared" si="0"/>
        <v>-569093625</v>
      </c>
      <c r="K23" s="21">
        <v>250000</v>
      </c>
      <c r="L23" s="16"/>
      <c r="M23" s="21">
        <v>1930942125</v>
      </c>
      <c r="O23" s="21">
        <v>1627141074</v>
      </c>
      <c r="Q23" s="47">
        <f t="shared" si="1"/>
        <v>303801051</v>
      </c>
      <c r="T23" s="29"/>
      <c r="U23" s="29"/>
      <c r="W23" s="29"/>
      <c r="X23" s="29"/>
    </row>
    <row r="24" spans="1:24" ht="21.75" customHeight="1" x14ac:dyDescent="0.4">
      <c r="A24" s="8" t="s">
        <v>41</v>
      </c>
      <c r="C24" s="21">
        <v>1800000</v>
      </c>
      <c r="D24" s="16"/>
      <c r="E24" s="21">
        <v>7223363730</v>
      </c>
      <c r="F24" s="16"/>
      <c r="G24" s="21">
        <v>5981065856</v>
      </c>
      <c r="I24" s="21">
        <f t="shared" si="0"/>
        <v>1242297874</v>
      </c>
      <c r="K24" s="21">
        <v>1800000</v>
      </c>
      <c r="L24" s="16"/>
      <c r="M24" s="21">
        <v>7223363730</v>
      </c>
      <c r="O24" s="21">
        <v>5981065856</v>
      </c>
      <c r="Q24" s="47">
        <f t="shared" si="1"/>
        <v>1242297874</v>
      </c>
      <c r="T24" s="29"/>
      <c r="U24" s="29"/>
      <c r="W24" s="29"/>
      <c r="X24" s="29"/>
    </row>
    <row r="25" spans="1:24" ht="21.75" customHeight="1" x14ac:dyDescent="0.4">
      <c r="A25" s="8" t="s">
        <v>36</v>
      </c>
      <c r="C25" s="21">
        <v>160000</v>
      </c>
      <c r="D25" s="16"/>
      <c r="E25" s="21">
        <v>2393672400</v>
      </c>
      <c r="F25" s="16"/>
      <c r="G25" s="21">
        <v>3462201686</v>
      </c>
      <c r="I25" s="21">
        <f t="shared" si="0"/>
        <v>-1068529286</v>
      </c>
      <c r="K25" s="21">
        <v>160000</v>
      </c>
      <c r="L25" s="16"/>
      <c r="M25" s="21">
        <v>2393672400</v>
      </c>
      <c r="O25" s="21">
        <v>2053582961</v>
      </c>
      <c r="Q25" s="47">
        <f t="shared" si="1"/>
        <v>340089439</v>
      </c>
      <c r="T25" s="29"/>
      <c r="U25" s="29"/>
      <c r="W25" s="29"/>
      <c r="X25" s="29"/>
    </row>
    <row r="26" spans="1:24" ht="21.75" customHeight="1" x14ac:dyDescent="0.4">
      <c r="A26" s="8" t="s">
        <v>35</v>
      </c>
      <c r="C26" s="21">
        <v>25000000</v>
      </c>
      <c r="D26" s="16"/>
      <c r="E26" s="21">
        <v>105095936250</v>
      </c>
      <c r="F26" s="16"/>
      <c r="G26" s="21">
        <v>121456744807</v>
      </c>
      <c r="I26" s="21">
        <f t="shared" si="0"/>
        <v>-16360808557</v>
      </c>
      <c r="K26" s="21">
        <v>25000000</v>
      </c>
      <c r="L26" s="16"/>
      <c r="M26" s="21">
        <v>105095936250</v>
      </c>
      <c r="O26" s="21">
        <v>96708002689</v>
      </c>
      <c r="Q26" s="47">
        <f t="shared" si="1"/>
        <v>8387933561</v>
      </c>
      <c r="T26" s="29"/>
      <c r="U26" s="29"/>
      <c r="W26" s="29"/>
      <c r="X26" s="29"/>
    </row>
    <row r="27" spans="1:24" ht="21.75" customHeight="1" x14ac:dyDescent="0.4">
      <c r="A27" s="8" t="s">
        <v>28</v>
      </c>
      <c r="C27" s="21">
        <v>23600000</v>
      </c>
      <c r="D27" s="16"/>
      <c r="E27" s="21">
        <v>63833517180</v>
      </c>
      <c r="F27" s="16"/>
      <c r="G27" s="21">
        <v>67563590400</v>
      </c>
      <c r="I27" s="21">
        <f t="shared" si="0"/>
        <v>-3730073220</v>
      </c>
      <c r="K27" s="21">
        <v>23600000</v>
      </c>
      <c r="L27" s="16"/>
      <c r="M27" s="21">
        <v>63833517180</v>
      </c>
      <c r="O27" s="21">
        <v>56889481472</v>
      </c>
      <c r="Q27" s="47">
        <f t="shared" si="1"/>
        <v>6944035708</v>
      </c>
      <c r="T27" s="29"/>
      <c r="U27" s="29"/>
      <c r="W27" s="29"/>
      <c r="X27" s="29"/>
    </row>
    <row r="28" spans="1:24" ht="21.75" customHeight="1" x14ac:dyDescent="0.4">
      <c r="A28" s="8" t="s">
        <v>27</v>
      </c>
      <c r="C28" s="21">
        <v>19707492</v>
      </c>
      <c r="D28" s="16"/>
      <c r="E28" s="21">
        <v>74638785530</v>
      </c>
      <c r="F28" s="16"/>
      <c r="G28" s="21">
        <v>93621720747</v>
      </c>
      <c r="I28" s="21">
        <f t="shared" si="0"/>
        <v>-18982935217</v>
      </c>
      <c r="K28" s="21">
        <v>19707492</v>
      </c>
      <c r="L28" s="16"/>
      <c r="M28" s="21">
        <v>74638785530</v>
      </c>
      <c r="O28" s="21">
        <v>76499857610</v>
      </c>
      <c r="Q28" s="47">
        <f t="shared" si="1"/>
        <v>-1861072080</v>
      </c>
      <c r="T28" s="29"/>
      <c r="U28" s="29"/>
      <c r="W28" s="29"/>
      <c r="X28" s="29"/>
    </row>
    <row r="29" spans="1:24" ht="21.75" customHeight="1" x14ac:dyDescent="0.4">
      <c r="A29" s="9" t="s">
        <v>19</v>
      </c>
      <c r="C29" s="24">
        <v>64400000</v>
      </c>
      <c r="D29" s="16"/>
      <c r="E29" s="24">
        <v>85078353780</v>
      </c>
      <c r="F29" s="16"/>
      <c r="G29" s="24">
        <v>100250340120</v>
      </c>
      <c r="I29" s="21">
        <f t="shared" si="0"/>
        <v>-15171986340</v>
      </c>
      <c r="K29" s="24">
        <v>64400000</v>
      </c>
      <c r="L29" s="16"/>
      <c r="M29" s="24">
        <v>85078353780</v>
      </c>
      <c r="O29" s="24">
        <v>98936745126</v>
      </c>
      <c r="Q29" s="47">
        <f t="shared" si="1"/>
        <v>-13858391346</v>
      </c>
      <c r="T29" s="29"/>
      <c r="U29" s="29"/>
      <c r="W29" s="29"/>
      <c r="X29" s="29"/>
    </row>
    <row r="30" spans="1:24" ht="21.75" customHeight="1" thickBot="1" x14ac:dyDescent="0.45">
      <c r="A30" s="10" t="s">
        <v>42</v>
      </c>
      <c r="C30" s="25">
        <f>SUM(C8:C29)</f>
        <v>325148769</v>
      </c>
      <c r="D30" s="16"/>
      <c r="E30" s="25">
        <f>SUM(E8:E29)</f>
        <v>887736174048</v>
      </c>
      <c r="F30" s="16"/>
      <c r="G30" s="25">
        <f>SUM(G8:G29)</f>
        <v>980538564401</v>
      </c>
      <c r="I30" s="25">
        <f>SUM(I8:I29)</f>
        <v>-92802390353</v>
      </c>
      <c r="K30" s="25">
        <f>SUM(K8:K29)</f>
        <v>325148769</v>
      </c>
      <c r="L30" s="16"/>
      <c r="M30" s="25">
        <f>SUM(M8:M29)</f>
        <v>887736174048</v>
      </c>
      <c r="O30" s="25">
        <f>SUM(O8:O29)</f>
        <v>800604604338</v>
      </c>
      <c r="Q30" s="48">
        <f>SUM(Q8:Q29)</f>
        <v>87131569710</v>
      </c>
      <c r="T30" s="29"/>
      <c r="U30" s="29"/>
      <c r="W30" s="29"/>
      <c r="X30" s="29"/>
    </row>
    <row r="31" spans="1:24" ht="16.5" thickTop="1" x14ac:dyDescent="0.4"/>
    <row r="32" spans="1:24" x14ac:dyDescent="0.4">
      <c r="I32" s="57"/>
      <c r="J32" s="57"/>
      <c r="K32" s="57"/>
      <c r="L32" s="57"/>
      <c r="M32" s="57"/>
      <c r="N32" s="57"/>
      <c r="O32" s="57"/>
      <c r="P32" s="57"/>
      <c r="Q32" s="57"/>
      <c r="R32" s="57"/>
    </row>
    <row r="33" spans="9:18" x14ac:dyDescent="0.4">
      <c r="I33" s="57"/>
      <c r="J33" s="57"/>
      <c r="K33" s="57"/>
      <c r="L33" s="57"/>
      <c r="M33" s="57"/>
      <c r="N33" s="57"/>
      <c r="O33" s="57"/>
      <c r="P33" s="57"/>
      <c r="Q33" s="57"/>
      <c r="R33" s="57"/>
    </row>
    <row r="34" spans="9:18" x14ac:dyDescent="0.4">
      <c r="I34" s="57"/>
      <c r="J34" s="57"/>
      <c r="K34" s="57"/>
      <c r="L34" s="57"/>
      <c r="M34" s="57"/>
      <c r="N34" s="57"/>
      <c r="O34" s="57"/>
      <c r="P34" s="57"/>
      <c r="Q34" s="57"/>
      <c r="R34" s="57"/>
    </row>
    <row r="35" spans="9:18" x14ac:dyDescent="0.4">
      <c r="I35" s="57"/>
      <c r="J35" s="57"/>
      <c r="K35" s="57"/>
      <c r="L35" s="57"/>
      <c r="M35" s="57"/>
      <c r="N35" s="57"/>
      <c r="O35" s="57"/>
      <c r="P35" s="57"/>
      <c r="Q35" s="57"/>
      <c r="R35" s="57"/>
    </row>
    <row r="36" spans="9:18" x14ac:dyDescent="0.4">
      <c r="I36" s="57"/>
      <c r="J36" s="57"/>
      <c r="K36" s="57"/>
      <c r="L36" s="57"/>
      <c r="M36" s="57"/>
      <c r="N36" s="57"/>
      <c r="O36" s="57"/>
      <c r="P36" s="57"/>
      <c r="Q36" s="57"/>
      <c r="R36" s="57"/>
    </row>
    <row r="37" spans="9:18" x14ac:dyDescent="0.4">
      <c r="I37" s="57"/>
      <c r="J37" s="57"/>
      <c r="K37" s="57"/>
      <c r="L37" s="57"/>
      <c r="M37" s="57"/>
      <c r="N37" s="57"/>
      <c r="O37" s="57"/>
      <c r="P37" s="57"/>
      <c r="Q37" s="57"/>
      <c r="R37" s="57"/>
    </row>
    <row r="38" spans="9:18" x14ac:dyDescent="0.4">
      <c r="I38" s="57"/>
      <c r="J38" s="57"/>
      <c r="K38" s="57"/>
      <c r="L38" s="57"/>
      <c r="M38" s="57"/>
      <c r="N38" s="57"/>
      <c r="O38" s="57"/>
      <c r="P38" s="57"/>
      <c r="Q38" s="57"/>
      <c r="R38" s="57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38"/>
  <sheetViews>
    <sheetView rightToLeft="1" view="pageBreakPreview" zoomScale="80" zoomScaleNormal="87" zoomScaleSheetLayoutView="80" workbookViewId="0">
      <selection activeCell="A8" sqref="A8:C8"/>
    </sheetView>
  </sheetViews>
  <sheetFormatPr defaultRowHeight="15.75" x14ac:dyDescent="0.4"/>
  <cols>
    <col min="1" max="1" width="3.85546875" style="3" bestFit="1" customWidth="1"/>
    <col min="2" max="2" width="2.5703125" style="3" customWidth="1"/>
    <col min="3" max="3" width="23.42578125" style="3" customWidth="1"/>
    <col min="4" max="4" width="1.28515625" style="3" customWidth="1"/>
    <col min="5" max="5" width="14.140625" style="16" bestFit="1" customWidth="1"/>
    <col min="6" max="6" width="1.28515625" style="3" customWidth="1"/>
    <col min="7" max="7" width="18.7109375" style="3" bestFit="1" customWidth="1"/>
    <col min="8" max="8" width="1.28515625" style="3" customWidth="1"/>
    <col min="9" max="9" width="18.7109375" style="3" bestFit="1" customWidth="1"/>
    <col min="10" max="10" width="1.28515625" style="3" customWidth="1"/>
    <col min="11" max="11" width="16" style="3" customWidth="1"/>
    <col min="12" max="12" width="1.28515625" style="3" customWidth="1"/>
    <col min="13" max="13" width="17.28515625" style="3" bestFit="1" customWidth="1"/>
    <col min="14" max="14" width="1.28515625" style="3" customWidth="1"/>
    <col min="15" max="15" width="16.140625" style="3" customWidth="1"/>
    <col min="16" max="16" width="1.28515625" style="3" customWidth="1"/>
    <col min="17" max="17" width="17.28515625" style="3" bestFit="1" customWidth="1"/>
    <col min="18" max="18" width="1.28515625" style="3" customWidth="1"/>
    <col min="19" max="19" width="22.7109375" style="3" customWidth="1"/>
    <col min="20" max="20" width="1.28515625" style="3" customWidth="1"/>
    <col min="21" max="21" width="18.140625" style="3" bestFit="1" customWidth="1"/>
    <col min="22" max="22" width="1.28515625" style="3" customWidth="1"/>
    <col min="23" max="23" width="18.7109375" style="3" bestFit="1" customWidth="1"/>
    <col min="24" max="24" width="1.28515625" style="3" customWidth="1"/>
    <col min="25" max="25" width="18.7109375" style="3" bestFit="1" customWidth="1"/>
    <col min="26" max="26" width="1.28515625" style="3" customWidth="1"/>
    <col min="27" max="27" width="21.28515625" style="3" bestFit="1" customWidth="1"/>
    <col min="28" max="29" width="9.140625" style="3"/>
    <col min="30" max="30" width="16.28515625" style="3" bestFit="1" customWidth="1"/>
    <col min="31" max="31" width="9.140625" style="3"/>
    <col min="32" max="32" width="17.42578125" style="3" bestFit="1" customWidth="1"/>
    <col min="33" max="16384" width="9.140625" style="3"/>
  </cols>
  <sheetData>
    <row r="1" spans="1:32" ht="29.1" customHeight="1" x14ac:dyDescent="0.4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</row>
    <row r="2" spans="1:32" ht="21.75" customHeight="1" x14ac:dyDescent="0.4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</row>
    <row r="3" spans="1:32" ht="21.75" customHeight="1" x14ac:dyDescent="0.4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</row>
    <row r="4" spans="1:32" ht="21" customHeight="1" x14ac:dyDescent="0.4">
      <c r="A4" s="14" t="s">
        <v>3</v>
      </c>
      <c r="B4" s="73" t="s">
        <v>4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C4" s="45"/>
      <c r="AD4" s="45"/>
      <c r="AE4" s="45"/>
      <c r="AF4" s="45"/>
    </row>
    <row r="5" spans="1:32" ht="19.5" customHeight="1" x14ac:dyDescent="0.4">
      <c r="A5" s="73" t="s">
        <v>5</v>
      </c>
      <c r="B5" s="73"/>
      <c r="C5" s="73" t="s">
        <v>6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C5" s="45"/>
      <c r="AD5" s="59"/>
      <c r="AE5" s="45"/>
      <c r="AF5" s="45"/>
    </row>
    <row r="6" spans="1:32" ht="24.75" customHeight="1" x14ac:dyDescent="0.4">
      <c r="E6" s="69" t="s">
        <v>7</v>
      </c>
      <c r="F6" s="69"/>
      <c r="G6" s="69"/>
      <c r="H6" s="69"/>
      <c r="I6" s="69"/>
      <c r="K6" s="69" t="s">
        <v>8</v>
      </c>
      <c r="L6" s="69"/>
      <c r="M6" s="69"/>
      <c r="N6" s="69"/>
      <c r="O6" s="69"/>
      <c r="P6" s="69"/>
      <c r="Q6" s="69"/>
      <c r="S6" s="69" t="s">
        <v>9</v>
      </c>
      <c r="T6" s="69"/>
      <c r="U6" s="69"/>
      <c r="V6" s="69"/>
      <c r="W6" s="69"/>
      <c r="X6" s="69"/>
      <c r="Y6" s="69"/>
      <c r="Z6" s="69"/>
      <c r="AA6" s="69"/>
      <c r="AC6" s="45"/>
      <c r="AD6" s="60"/>
      <c r="AE6" s="45"/>
      <c r="AF6" s="45"/>
    </row>
    <row r="7" spans="1:32" ht="14.45" customHeight="1" x14ac:dyDescent="0.4">
      <c r="E7" s="30"/>
      <c r="F7" s="5"/>
      <c r="G7" s="5"/>
      <c r="H7" s="5"/>
      <c r="I7" s="5"/>
      <c r="K7" s="71" t="s">
        <v>10</v>
      </c>
      <c r="L7" s="71"/>
      <c r="M7" s="71"/>
      <c r="N7" s="5"/>
      <c r="O7" s="71" t="s">
        <v>11</v>
      </c>
      <c r="P7" s="71"/>
      <c r="Q7" s="71"/>
      <c r="S7" s="5"/>
      <c r="T7" s="5"/>
      <c r="U7" s="5"/>
      <c r="V7" s="5"/>
      <c r="W7" s="5"/>
      <c r="X7" s="5"/>
      <c r="Y7" s="5"/>
      <c r="Z7" s="5"/>
      <c r="AA7" s="5"/>
      <c r="AC7" s="45"/>
      <c r="AD7" s="45"/>
      <c r="AE7" s="45"/>
      <c r="AF7" s="45"/>
    </row>
    <row r="8" spans="1:32" ht="18" customHeight="1" x14ac:dyDescent="0.4">
      <c r="A8" s="69" t="s">
        <v>12</v>
      </c>
      <c r="B8" s="69"/>
      <c r="C8" s="69"/>
      <c r="E8" s="12" t="s">
        <v>13</v>
      </c>
      <c r="G8" s="12" t="s">
        <v>14</v>
      </c>
      <c r="I8" s="12" t="s">
        <v>15</v>
      </c>
      <c r="K8" s="13" t="s">
        <v>13</v>
      </c>
      <c r="L8" s="5"/>
      <c r="M8" s="13" t="s">
        <v>14</v>
      </c>
      <c r="O8" s="13" t="s">
        <v>13</v>
      </c>
      <c r="P8" s="5"/>
      <c r="Q8" s="13" t="s">
        <v>16</v>
      </c>
      <c r="S8" s="12" t="s">
        <v>13</v>
      </c>
      <c r="U8" s="12" t="s">
        <v>17</v>
      </c>
      <c r="W8" s="12" t="s">
        <v>14</v>
      </c>
      <c r="Y8" s="12" t="s">
        <v>15</v>
      </c>
      <c r="AA8" s="12" t="s">
        <v>18</v>
      </c>
      <c r="AC8" s="45"/>
      <c r="AD8" s="45"/>
      <c r="AE8" s="45"/>
      <c r="AF8" s="45"/>
    </row>
    <row r="9" spans="1:32" ht="21.75" customHeight="1" x14ac:dyDescent="0.4">
      <c r="A9" s="70" t="s">
        <v>19</v>
      </c>
      <c r="B9" s="70"/>
      <c r="C9" s="70"/>
      <c r="E9" s="18">
        <v>64400000</v>
      </c>
      <c r="G9" s="18">
        <v>154390620179</v>
      </c>
      <c r="I9" s="18">
        <v>100250340120</v>
      </c>
      <c r="K9" s="18">
        <v>0</v>
      </c>
      <c r="L9" s="16"/>
      <c r="M9" s="18">
        <v>0</v>
      </c>
      <c r="O9" s="31">
        <v>0</v>
      </c>
      <c r="P9" s="16"/>
      <c r="Q9" s="18">
        <v>0</v>
      </c>
      <c r="S9" s="18">
        <v>64400000</v>
      </c>
      <c r="U9" s="18">
        <v>1329</v>
      </c>
      <c r="W9" s="18">
        <v>154390620179</v>
      </c>
      <c r="Y9" s="18">
        <v>85078353780</v>
      </c>
      <c r="AA9" s="50">
        <f>Y9/996017890842</f>
        <v>8.5418499569397913E-2</v>
      </c>
      <c r="AC9" s="45"/>
      <c r="AD9" s="61"/>
      <c r="AE9" s="45"/>
      <c r="AF9" s="62"/>
    </row>
    <row r="10" spans="1:32" ht="21.75" customHeight="1" x14ac:dyDescent="0.4">
      <c r="A10" s="66" t="s">
        <v>20</v>
      </c>
      <c r="B10" s="66"/>
      <c r="C10" s="66"/>
      <c r="E10" s="21">
        <v>57000000</v>
      </c>
      <c r="G10" s="21">
        <v>184371272176</v>
      </c>
      <c r="I10" s="21">
        <v>200012800500</v>
      </c>
      <c r="K10" s="21">
        <v>3000000</v>
      </c>
      <c r="L10" s="16"/>
      <c r="M10" s="21">
        <v>10585443943</v>
      </c>
      <c r="O10" s="32">
        <v>0</v>
      </c>
      <c r="P10" s="16"/>
      <c r="Q10" s="21">
        <v>0</v>
      </c>
      <c r="S10" s="21">
        <v>60000000</v>
      </c>
      <c r="U10" s="21">
        <v>3381</v>
      </c>
      <c r="W10" s="21">
        <v>194956716119</v>
      </c>
      <c r="Y10" s="21">
        <v>201652983000</v>
      </c>
      <c r="AA10" s="51">
        <f>Y10/996017890842</f>
        <v>0.20245919762498377</v>
      </c>
      <c r="AC10" s="45"/>
      <c r="AD10" s="61"/>
      <c r="AE10" s="45"/>
      <c r="AF10" s="45"/>
    </row>
    <row r="11" spans="1:32" ht="21.75" customHeight="1" x14ac:dyDescent="0.4">
      <c r="A11" s="66" t="s">
        <v>21</v>
      </c>
      <c r="B11" s="66"/>
      <c r="C11" s="66"/>
      <c r="E11" s="21">
        <v>27000000</v>
      </c>
      <c r="G11" s="21">
        <v>94494585949</v>
      </c>
      <c r="I11" s="21">
        <v>77404685400</v>
      </c>
      <c r="K11" s="21">
        <v>18334333</v>
      </c>
      <c r="L11" s="16"/>
      <c r="M11" s="21">
        <v>0</v>
      </c>
      <c r="O11" s="32">
        <v>0</v>
      </c>
      <c r="P11" s="16"/>
      <c r="Q11" s="21">
        <v>0</v>
      </c>
      <c r="S11" s="21">
        <v>45334333</v>
      </c>
      <c r="U11" s="21">
        <v>1621</v>
      </c>
      <c r="W11" s="21">
        <v>94494585949</v>
      </c>
      <c r="Y11" s="21">
        <v>73049706417.931702</v>
      </c>
      <c r="AA11" s="51">
        <f t="shared" ref="AA11:AA32" si="0">Y11/996017890842</f>
        <v>7.3341761317337315E-2</v>
      </c>
      <c r="AC11" s="45"/>
      <c r="AD11" s="61"/>
      <c r="AE11" s="45"/>
      <c r="AF11" s="45"/>
    </row>
    <row r="12" spans="1:32" ht="21.75" customHeight="1" x14ac:dyDescent="0.4">
      <c r="A12" s="66" t="s">
        <v>22</v>
      </c>
      <c r="B12" s="66"/>
      <c r="C12" s="66"/>
      <c r="E12" s="21">
        <v>1400000</v>
      </c>
      <c r="G12" s="21">
        <v>3524281140</v>
      </c>
      <c r="I12" s="21">
        <v>4340618730</v>
      </c>
      <c r="K12" s="21">
        <v>0</v>
      </c>
      <c r="L12" s="16"/>
      <c r="M12" s="21">
        <v>0</v>
      </c>
      <c r="O12" s="32">
        <v>-600000</v>
      </c>
      <c r="P12" s="16"/>
      <c r="Q12" s="21">
        <v>1942572525</v>
      </c>
      <c r="S12" s="21">
        <v>800000</v>
      </c>
      <c r="U12" s="21">
        <v>3151</v>
      </c>
      <c r="W12" s="21">
        <v>2013874937</v>
      </c>
      <c r="Y12" s="21">
        <v>2505801240</v>
      </c>
      <c r="AA12" s="51">
        <f t="shared" si="0"/>
        <v>2.5158195079022926E-3</v>
      </c>
      <c r="AC12" s="45"/>
      <c r="AD12" s="61"/>
      <c r="AE12" s="45"/>
      <c r="AF12" s="45"/>
    </row>
    <row r="13" spans="1:32" ht="21.75" customHeight="1" x14ac:dyDescent="0.4">
      <c r="A13" s="66" t="s">
        <v>23</v>
      </c>
      <c r="B13" s="66"/>
      <c r="C13" s="66"/>
      <c r="E13" s="21">
        <v>229015</v>
      </c>
      <c r="G13" s="21">
        <v>9417309708</v>
      </c>
      <c r="I13" s="21">
        <v>10802104517.5875</v>
      </c>
      <c r="K13" s="21">
        <v>0</v>
      </c>
      <c r="L13" s="16"/>
      <c r="M13" s="21">
        <v>0</v>
      </c>
      <c r="O13" s="32">
        <v>-49508</v>
      </c>
      <c r="P13" s="16"/>
      <c r="Q13" s="21">
        <v>2704277855</v>
      </c>
      <c r="S13" s="21">
        <v>179507</v>
      </c>
      <c r="U13" s="21">
        <v>52300</v>
      </c>
      <c r="W13" s="21">
        <v>7381494721</v>
      </c>
      <c r="Y13" s="21">
        <v>9332356214.2049999</v>
      </c>
      <c r="AA13" s="51">
        <f t="shared" si="0"/>
        <v>9.369667251976509E-3</v>
      </c>
      <c r="AC13" s="45"/>
      <c r="AD13" s="61"/>
      <c r="AE13" s="45"/>
      <c r="AF13" s="45"/>
    </row>
    <row r="14" spans="1:32" ht="21.75" customHeight="1" x14ac:dyDescent="0.4">
      <c r="A14" s="66" t="s">
        <v>24</v>
      </c>
      <c r="B14" s="66"/>
      <c r="C14" s="66"/>
      <c r="E14" s="21">
        <v>1400000</v>
      </c>
      <c r="G14" s="21">
        <v>8073031647</v>
      </c>
      <c r="I14" s="21">
        <v>9950440500</v>
      </c>
      <c r="K14" s="21">
        <v>0</v>
      </c>
      <c r="L14" s="16"/>
      <c r="M14" s="21">
        <v>0</v>
      </c>
      <c r="O14" s="32">
        <v>-400000</v>
      </c>
      <c r="P14" s="16"/>
      <c r="Q14" s="21">
        <v>2874792615</v>
      </c>
      <c r="S14" s="21">
        <v>1000000</v>
      </c>
      <c r="U14" s="21">
        <v>6510</v>
      </c>
      <c r="W14" s="21">
        <v>5766451177</v>
      </c>
      <c r="Y14" s="21">
        <v>6471265500</v>
      </c>
      <c r="AA14" s="51">
        <f t="shared" si="0"/>
        <v>6.4971378119818811E-3</v>
      </c>
      <c r="AC14" s="45"/>
      <c r="AD14" s="61"/>
      <c r="AE14" s="45"/>
      <c r="AF14" s="45"/>
    </row>
    <row r="15" spans="1:32" ht="21.75" customHeight="1" x14ac:dyDescent="0.4">
      <c r="A15" s="66" t="s">
        <v>25</v>
      </c>
      <c r="B15" s="66"/>
      <c r="C15" s="66"/>
      <c r="E15" s="21">
        <v>587500</v>
      </c>
      <c r="G15" s="21">
        <v>11099585966</v>
      </c>
      <c r="I15" s="21">
        <v>17286529500</v>
      </c>
      <c r="K15" s="21">
        <v>0</v>
      </c>
      <c r="L15" s="16"/>
      <c r="M15" s="21">
        <v>0</v>
      </c>
      <c r="O15" s="32">
        <v>-587500</v>
      </c>
      <c r="P15" s="16"/>
      <c r="Q15" s="21">
        <v>18196200313</v>
      </c>
      <c r="S15" s="21">
        <v>0</v>
      </c>
      <c r="U15" s="21">
        <v>0</v>
      </c>
      <c r="W15" s="21">
        <v>0</v>
      </c>
      <c r="Y15" s="21">
        <v>0</v>
      </c>
      <c r="AA15" s="51">
        <f t="shared" si="0"/>
        <v>0</v>
      </c>
      <c r="AC15" s="45"/>
      <c r="AD15" s="61"/>
      <c r="AE15" s="45"/>
      <c r="AF15" s="45"/>
    </row>
    <row r="16" spans="1:32" ht="21.75" customHeight="1" x14ac:dyDescent="0.4">
      <c r="A16" s="66" t="s">
        <v>26</v>
      </c>
      <c r="B16" s="66"/>
      <c r="C16" s="66"/>
      <c r="E16" s="21">
        <v>2800000</v>
      </c>
      <c r="G16" s="21">
        <v>9694187780</v>
      </c>
      <c r="I16" s="21">
        <v>10944092880</v>
      </c>
      <c r="K16" s="21">
        <v>0</v>
      </c>
      <c r="L16" s="16"/>
      <c r="M16" s="21">
        <v>0</v>
      </c>
      <c r="O16" s="32">
        <v>0</v>
      </c>
      <c r="P16" s="16"/>
      <c r="Q16" s="21">
        <v>0</v>
      </c>
      <c r="S16" s="21">
        <v>2800000</v>
      </c>
      <c r="U16" s="21">
        <v>3717</v>
      </c>
      <c r="W16" s="21">
        <v>9694187780</v>
      </c>
      <c r="Y16" s="21">
        <v>10345674780</v>
      </c>
      <c r="AA16" s="51">
        <f t="shared" si="0"/>
        <v>1.0387037095542647E-2</v>
      </c>
      <c r="AC16" s="45"/>
      <c r="AD16" s="61"/>
      <c r="AE16" s="45"/>
      <c r="AF16" s="45"/>
    </row>
    <row r="17" spans="1:32" ht="21.75" customHeight="1" x14ac:dyDescent="0.4">
      <c r="A17" s="66" t="s">
        <v>27</v>
      </c>
      <c r="B17" s="66"/>
      <c r="C17" s="66"/>
      <c r="E17" s="21">
        <v>19707492</v>
      </c>
      <c r="G17" s="21">
        <v>85993855840</v>
      </c>
      <c r="I17" s="21">
        <v>93621720747.605392</v>
      </c>
      <c r="K17" s="21">
        <v>0</v>
      </c>
      <c r="L17" s="16"/>
      <c r="M17" s="21">
        <v>0</v>
      </c>
      <c r="O17" s="32">
        <v>0</v>
      </c>
      <c r="P17" s="16"/>
      <c r="Q17" s="21">
        <v>0</v>
      </c>
      <c r="S17" s="21">
        <v>19707492</v>
      </c>
      <c r="U17" s="21">
        <v>3810</v>
      </c>
      <c r="W17" s="21">
        <v>85993855840</v>
      </c>
      <c r="Y17" s="21">
        <v>74638785530.106003</v>
      </c>
      <c r="AA17" s="51">
        <f t="shared" si="0"/>
        <v>7.493719361507542E-2</v>
      </c>
      <c r="AC17" s="45"/>
      <c r="AD17" s="61"/>
      <c r="AE17" s="45"/>
      <c r="AF17" s="45"/>
    </row>
    <row r="18" spans="1:32" ht="21.75" customHeight="1" x14ac:dyDescent="0.4">
      <c r="A18" s="66" t="s">
        <v>28</v>
      </c>
      <c r="B18" s="66"/>
      <c r="C18" s="66"/>
      <c r="E18" s="21">
        <v>23600000</v>
      </c>
      <c r="G18" s="21">
        <v>66297282118</v>
      </c>
      <c r="I18" s="21">
        <v>67563590400</v>
      </c>
      <c r="K18" s="21">
        <v>0</v>
      </c>
      <c r="L18" s="16"/>
      <c r="M18" s="21">
        <v>0</v>
      </c>
      <c r="O18" s="32">
        <v>0</v>
      </c>
      <c r="P18" s="16"/>
      <c r="Q18" s="21">
        <v>0</v>
      </c>
      <c r="S18" s="21">
        <v>23600000</v>
      </c>
      <c r="U18" s="21">
        <v>2721</v>
      </c>
      <c r="W18" s="21">
        <v>66297282118</v>
      </c>
      <c r="Y18" s="21">
        <v>63833517180</v>
      </c>
      <c r="AA18" s="51">
        <f t="shared" si="0"/>
        <v>6.4088725480661093E-2</v>
      </c>
      <c r="AC18" s="45"/>
      <c r="AD18" s="61"/>
      <c r="AE18" s="45"/>
      <c r="AF18" s="45"/>
    </row>
    <row r="19" spans="1:32" ht="21.75" customHeight="1" x14ac:dyDescent="0.4">
      <c r="A19" s="66" t="s">
        <v>29</v>
      </c>
      <c r="B19" s="66"/>
      <c r="C19" s="66"/>
      <c r="E19" s="21">
        <v>286461</v>
      </c>
      <c r="G19" s="21">
        <v>6880817598</v>
      </c>
      <c r="I19" s="21">
        <v>4353927757.2945004</v>
      </c>
      <c r="K19" s="21">
        <v>0</v>
      </c>
      <c r="L19" s="16"/>
      <c r="M19" s="21">
        <v>0</v>
      </c>
      <c r="O19" s="32">
        <v>0</v>
      </c>
      <c r="P19" s="16"/>
      <c r="Q19" s="21">
        <v>0</v>
      </c>
      <c r="S19" s="21">
        <v>286461</v>
      </c>
      <c r="U19" s="21">
        <v>13110</v>
      </c>
      <c r="W19" s="21">
        <v>6880817598</v>
      </c>
      <c r="Y19" s="21">
        <v>3733158462.9254999</v>
      </c>
      <c r="AA19" s="51">
        <f t="shared" si="0"/>
        <v>3.748083741517548E-3</v>
      </c>
      <c r="AC19" s="45"/>
      <c r="AD19" s="61"/>
      <c r="AE19" s="45"/>
      <c r="AF19" s="45"/>
    </row>
    <row r="20" spans="1:32" ht="21.75" customHeight="1" x14ac:dyDescent="0.4">
      <c r="A20" s="66" t="s">
        <v>106</v>
      </c>
      <c r="B20" s="66"/>
      <c r="C20" s="66"/>
      <c r="E20" s="21">
        <v>8400000</v>
      </c>
      <c r="G20" s="21">
        <v>53886698074</v>
      </c>
      <c r="I20" s="21">
        <v>59953143600</v>
      </c>
      <c r="K20" s="21">
        <v>0</v>
      </c>
      <c r="L20" s="16"/>
      <c r="M20" s="21">
        <v>0</v>
      </c>
      <c r="O20" s="32">
        <v>0</v>
      </c>
      <c r="P20" s="16"/>
      <c r="Q20" s="21">
        <v>0</v>
      </c>
      <c r="S20" s="21">
        <v>8400000</v>
      </c>
      <c r="U20" s="21">
        <v>5800</v>
      </c>
      <c r="W20" s="21">
        <v>53886698074</v>
      </c>
      <c r="Y20" s="21">
        <v>48430116000</v>
      </c>
      <c r="AA20" s="51">
        <f t="shared" si="0"/>
        <v>4.8623741044509561E-2</v>
      </c>
      <c r="AC20" s="45"/>
      <c r="AD20" s="61"/>
      <c r="AE20" s="45"/>
      <c r="AF20" s="45"/>
    </row>
    <row r="21" spans="1:32" ht="21.75" customHeight="1" x14ac:dyDescent="0.4">
      <c r="A21" s="66" t="s">
        <v>31</v>
      </c>
      <c r="B21" s="66"/>
      <c r="C21" s="66"/>
      <c r="E21" s="21">
        <v>7000000</v>
      </c>
      <c r="G21" s="21">
        <v>30463799153</v>
      </c>
      <c r="I21" s="21">
        <v>39314677500</v>
      </c>
      <c r="K21" s="21">
        <v>0</v>
      </c>
      <c r="L21" s="16"/>
      <c r="M21" s="21">
        <v>0</v>
      </c>
      <c r="O21" s="32">
        <v>0</v>
      </c>
      <c r="P21" s="16"/>
      <c r="Q21" s="21">
        <v>0</v>
      </c>
      <c r="S21" s="21">
        <v>7000000</v>
      </c>
      <c r="U21" s="21">
        <v>4550</v>
      </c>
      <c r="W21" s="21">
        <v>30463799153</v>
      </c>
      <c r="Y21" s="21">
        <v>31660492500</v>
      </c>
      <c r="AA21" s="51">
        <f t="shared" si="0"/>
        <v>3.1787072090879095E-2</v>
      </c>
      <c r="AC21" s="45"/>
      <c r="AD21" s="61"/>
      <c r="AE21" s="45"/>
      <c r="AF21" s="45"/>
    </row>
    <row r="22" spans="1:32" ht="21.75" customHeight="1" x14ac:dyDescent="0.4">
      <c r="A22" s="66" t="s">
        <v>32</v>
      </c>
      <c r="B22" s="66"/>
      <c r="C22" s="66"/>
      <c r="E22" s="21">
        <v>250000</v>
      </c>
      <c r="G22" s="21">
        <v>1627141074</v>
      </c>
      <c r="I22" s="21">
        <v>2500035750</v>
      </c>
      <c r="K22" s="21">
        <v>0</v>
      </c>
      <c r="L22" s="16"/>
      <c r="M22" s="21">
        <v>0</v>
      </c>
      <c r="O22" s="32">
        <v>0</v>
      </c>
      <c r="P22" s="16"/>
      <c r="Q22" s="21">
        <v>0</v>
      </c>
      <c r="S22" s="21">
        <v>250000</v>
      </c>
      <c r="U22" s="21">
        <v>7770</v>
      </c>
      <c r="W22" s="21">
        <v>1627141074</v>
      </c>
      <c r="Y22" s="21">
        <v>1930942125</v>
      </c>
      <c r="AA22" s="51">
        <f t="shared" si="0"/>
        <v>1.9386620890591098E-3</v>
      </c>
      <c r="AC22" s="45"/>
      <c r="AD22" s="61"/>
      <c r="AE22" s="45"/>
      <c r="AF22" s="45"/>
    </row>
    <row r="23" spans="1:32" ht="21.75" customHeight="1" x14ac:dyDescent="0.4">
      <c r="A23" s="66" t="s">
        <v>33</v>
      </c>
      <c r="B23" s="66"/>
      <c r="C23" s="66"/>
      <c r="E23" s="21">
        <v>6000000</v>
      </c>
      <c r="G23" s="21">
        <v>30328118300</v>
      </c>
      <c r="I23" s="21">
        <v>33936867000</v>
      </c>
      <c r="K23" s="21">
        <v>0</v>
      </c>
      <c r="L23" s="16"/>
      <c r="M23" s="21">
        <v>0</v>
      </c>
      <c r="O23" s="32">
        <v>0</v>
      </c>
      <c r="P23" s="16"/>
      <c r="Q23" s="21">
        <v>0</v>
      </c>
      <c r="S23" s="21">
        <v>6000000</v>
      </c>
      <c r="U23" s="21">
        <v>5400</v>
      </c>
      <c r="W23" s="21">
        <v>30328118300</v>
      </c>
      <c r="Y23" s="21">
        <v>32207220000</v>
      </c>
      <c r="AA23" s="51">
        <f t="shared" si="0"/>
        <v>3.2335985423688623E-2</v>
      </c>
      <c r="AC23" s="45"/>
      <c r="AD23" s="61"/>
      <c r="AE23" s="45"/>
      <c r="AF23" s="45"/>
    </row>
    <row r="24" spans="1:32" ht="21.75" customHeight="1" x14ac:dyDescent="0.4">
      <c r="A24" s="66" t="s">
        <v>34</v>
      </c>
      <c r="B24" s="66"/>
      <c r="C24" s="66"/>
      <c r="E24" s="21">
        <v>53899976</v>
      </c>
      <c r="G24" s="21">
        <v>102278256028</v>
      </c>
      <c r="I24" s="21">
        <v>111980676688.452</v>
      </c>
      <c r="K24" s="21">
        <v>0</v>
      </c>
      <c r="L24" s="16"/>
      <c r="M24" s="21">
        <v>0</v>
      </c>
      <c r="O24" s="32">
        <v>0</v>
      </c>
      <c r="P24" s="16"/>
      <c r="Q24" s="21">
        <v>0</v>
      </c>
      <c r="S24" s="21">
        <v>53899976</v>
      </c>
      <c r="U24" s="21">
        <v>1985</v>
      </c>
      <c r="W24" s="21">
        <v>102278256028</v>
      </c>
      <c r="Y24" s="21">
        <v>106354853218.45799</v>
      </c>
      <c r="AA24" s="51">
        <f t="shared" si="0"/>
        <v>0.10678006308556283</v>
      </c>
      <c r="AC24" s="45"/>
      <c r="AD24" s="61"/>
      <c r="AE24" s="45"/>
      <c r="AF24" s="45"/>
    </row>
    <row r="25" spans="1:32" ht="21.75" customHeight="1" x14ac:dyDescent="0.4">
      <c r="A25" s="66" t="s">
        <v>35</v>
      </c>
      <c r="B25" s="66"/>
      <c r="C25" s="66"/>
      <c r="E25" s="21">
        <v>22000000</v>
      </c>
      <c r="G25" s="21">
        <v>93787084611</v>
      </c>
      <c r="I25" s="21">
        <v>106502517000</v>
      </c>
      <c r="K25" s="21">
        <v>3000000</v>
      </c>
      <c r="L25" s="16"/>
      <c r="M25" s="21">
        <v>14954227807</v>
      </c>
      <c r="O25" s="32">
        <v>0</v>
      </c>
      <c r="P25" s="16"/>
      <c r="Q25" s="21">
        <v>0</v>
      </c>
      <c r="S25" s="21">
        <v>25000000</v>
      </c>
      <c r="U25" s="21">
        <v>4229</v>
      </c>
      <c r="W25" s="21">
        <v>108741312418</v>
      </c>
      <c r="Y25" s="21">
        <v>105095936250</v>
      </c>
      <c r="AA25" s="51">
        <f t="shared" si="0"/>
        <v>0.10551611292961358</v>
      </c>
      <c r="AC25" s="45"/>
      <c r="AD25" s="61"/>
      <c r="AE25" s="45"/>
      <c r="AF25" s="45"/>
    </row>
    <row r="26" spans="1:32" ht="21.75" customHeight="1" x14ac:dyDescent="0.4">
      <c r="A26" s="66" t="s">
        <v>36</v>
      </c>
      <c r="B26" s="66"/>
      <c r="C26" s="66"/>
      <c r="E26" s="21">
        <v>320000</v>
      </c>
      <c r="G26" s="21">
        <v>4107165915</v>
      </c>
      <c r="I26" s="21">
        <v>5515784640</v>
      </c>
      <c r="K26" s="21">
        <v>0</v>
      </c>
      <c r="L26" s="16"/>
      <c r="M26" s="21">
        <v>0</v>
      </c>
      <c r="O26" s="32">
        <v>-160000</v>
      </c>
      <c r="P26" s="16"/>
      <c r="Q26" s="21">
        <v>2944239402</v>
      </c>
      <c r="S26" s="21">
        <v>160000</v>
      </c>
      <c r="U26" s="21">
        <v>15050</v>
      </c>
      <c r="W26" s="21">
        <v>2053582961</v>
      </c>
      <c r="Y26" s="21">
        <v>2393672400</v>
      </c>
      <c r="AA26" s="51">
        <f t="shared" si="0"/>
        <v>2.4032423734642659E-3</v>
      </c>
      <c r="AC26" s="45"/>
      <c r="AD26" s="61"/>
      <c r="AE26" s="45"/>
      <c r="AF26" s="45"/>
    </row>
    <row r="27" spans="1:32" ht="21.75" customHeight="1" x14ac:dyDescent="0.4">
      <c r="A27" s="66" t="s">
        <v>37</v>
      </c>
      <c r="B27" s="66"/>
      <c r="C27" s="66"/>
      <c r="E27" s="21">
        <v>400000</v>
      </c>
      <c r="G27" s="21">
        <v>2063321791</v>
      </c>
      <c r="I27" s="21">
        <v>3586532400</v>
      </c>
      <c r="K27" s="21">
        <v>0</v>
      </c>
      <c r="L27" s="16"/>
      <c r="M27" s="21">
        <v>0</v>
      </c>
      <c r="O27" s="32">
        <v>0</v>
      </c>
      <c r="P27" s="16"/>
      <c r="Q27" s="21">
        <v>0</v>
      </c>
      <c r="S27" s="21">
        <v>400000</v>
      </c>
      <c r="U27" s="21">
        <v>13070</v>
      </c>
      <c r="W27" s="21">
        <v>2063321791</v>
      </c>
      <c r="Y27" s="21">
        <v>5196893400</v>
      </c>
      <c r="AA27" s="51">
        <f t="shared" si="0"/>
        <v>5.2176707344149427E-3</v>
      </c>
      <c r="AC27" s="45"/>
      <c r="AD27" s="61"/>
      <c r="AE27" s="45"/>
      <c r="AF27" s="45"/>
    </row>
    <row r="28" spans="1:32" ht="21.75" customHeight="1" x14ac:dyDescent="0.4">
      <c r="A28" s="66" t="s">
        <v>38</v>
      </c>
      <c r="B28" s="66"/>
      <c r="C28" s="66"/>
      <c r="E28" s="21">
        <v>190000</v>
      </c>
      <c r="G28" s="21">
        <v>2401208306</v>
      </c>
      <c r="I28" s="21">
        <v>3263664960</v>
      </c>
      <c r="K28" s="21">
        <v>0</v>
      </c>
      <c r="L28" s="16"/>
      <c r="M28" s="21">
        <v>0</v>
      </c>
      <c r="O28" s="32">
        <v>0</v>
      </c>
      <c r="P28" s="16"/>
      <c r="Q28" s="21">
        <v>0</v>
      </c>
      <c r="S28" s="21">
        <v>190000</v>
      </c>
      <c r="U28" s="21">
        <v>15880</v>
      </c>
      <c r="W28" s="21">
        <v>2401208306</v>
      </c>
      <c r="Y28" s="21">
        <v>2999247660</v>
      </c>
      <c r="AA28" s="51">
        <f t="shared" si="0"/>
        <v>3.0112387413689296E-3</v>
      </c>
      <c r="AC28" s="45"/>
      <c r="AD28" s="61"/>
      <c r="AE28" s="45"/>
      <c r="AF28" s="45"/>
    </row>
    <row r="29" spans="1:32" ht="21.75" customHeight="1" x14ac:dyDescent="0.4">
      <c r="A29" s="66" t="s">
        <v>39</v>
      </c>
      <c r="B29" s="66"/>
      <c r="C29" s="66"/>
      <c r="E29" s="21">
        <v>0</v>
      </c>
      <c r="G29" s="21">
        <v>0</v>
      </c>
      <c r="I29" s="21">
        <v>0</v>
      </c>
      <c r="K29" s="21">
        <v>3500000</v>
      </c>
      <c r="L29" s="16"/>
      <c r="M29" s="21">
        <v>8064315756</v>
      </c>
      <c r="O29" s="32">
        <v>0</v>
      </c>
      <c r="P29" s="16"/>
      <c r="Q29" s="21">
        <v>0</v>
      </c>
      <c r="S29" s="21">
        <v>3500000</v>
      </c>
      <c r="U29" s="21">
        <v>2744</v>
      </c>
      <c r="W29" s="21">
        <v>8064315756</v>
      </c>
      <c r="Y29" s="21">
        <v>9546856200</v>
      </c>
      <c r="AA29" s="51">
        <f t="shared" si="0"/>
        <v>9.5850248150958512E-3</v>
      </c>
      <c r="AC29" s="45"/>
      <c r="AD29" s="61"/>
      <c r="AE29" s="45"/>
      <c r="AF29" s="45"/>
    </row>
    <row r="30" spans="1:32" ht="21.75" customHeight="1" x14ac:dyDescent="0.4">
      <c r="A30" s="66" t="s">
        <v>40</v>
      </c>
      <c r="B30" s="66"/>
      <c r="C30" s="66"/>
      <c r="E30" s="21">
        <v>0</v>
      </c>
      <c r="G30" s="21">
        <v>0</v>
      </c>
      <c r="I30" s="21">
        <v>0</v>
      </c>
      <c r="K30" s="21">
        <v>441000</v>
      </c>
      <c r="L30" s="16"/>
      <c r="M30" s="21">
        <v>3093039910</v>
      </c>
      <c r="O30" s="32">
        <v>0</v>
      </c>
      <c r="P30" s="16"/>
      <c r="Q30" s="21">
        <v>0</v>
      </c>
      <c r="S30" s="21">
        <v>441000</v>
      </c>
      <c r="U30" s="21">
        <v>9250</v>
      </c>
      <c r="W30" s="21">
        <v>3093039910</v>
      </c>
      <c r="Y30" s="21">
        <v>4054978462.5</v>
      </c>
      <c r="AA30" s="51">
        <f t="shared" si="0"/>
        <v>4.0711903870241303E-3</v>
      </c>
      <c r="AC30" s="45"/>
      <c r="AD30" s="61"/>
      <c r="AE30" s="45"/>
      <c r="AF30" s="45"/>
    </row>
    <row r="31" spans="1:32" ht="21.75" customHeight="1" x14ac:dyDescent="0.4">
      <c r="A31" s="67" t="s">
        <v>41</v>
      </c>
      <c r="B31" s="67"/>
      <c r="C31" s="67"/>
      <c r="D31" s="45"/>
      <c r="E31" s="21">
        <v>0</v>
      </c>
      <c r="G31" s="24">
        <v>0</v>
      </c>
      <c r="I31" s="24">
        <v>0</v>
      </c>
      <c r="K31" s="24">
        <v>1800000</v>
      </c>
      <c r="L31" s="16"/>
      <c r="M31" s="24">
        <v>5981065856</v>
      </c>
      <c r="O31" s="33">
        <v>0</v>
      </c>
      <c r="P31" s="16"/>
      <c r="Q31" s="24">
        <v>0</v>
      </c>
      <c r="S31" s="24">
        <v>1800000</v>
      </c>
      <c r="U31" s="36">
        <v>4037</v>
      </c>
      <c r="W31" s="24">
        <v>5981065856</v>
      </c>
      <c r="Y31" s="24">
        <v>7223363730</v>
      </c>
      <c r="AA31" s="51">
        <f t="shared" si="0"/>
        <v>7.2522429530794989E-3</v>
      </c>
      <c r="AC31" s="45"/>
      <c r="AD31" s="61"/>
      <c r="AE31" s="45"/>
      <c r="AF31" s="45"/>
    </row>
    <row r="32" spans="1:32" ht="21.75" customHeight="1" thickBot="1" x14ac:dyDescent="0.45">
      <c r="A32" s="68" t="s">
        <v>42</v>
      </c>
      <c r="B32" s="68"/>
      <c r="C32" s="68"/>
      <c r="D32" s="64"/>
      <c r="E32" s="25">
        <f>SUM(E9:E31)</f>
        <v>296870444</v>
      </c>
      <c r="G32" s="25">
        <f>SUM(G9:G31)</f>
        <v>955179623353</v>
      </c>
      <c r="I32" s="25">
        <f>SUM(I9:I31)</f>
        <v>963084750590.93945</v>
      </c>
      <c r="J32" s="57"/>
      <c r="K32" s="25">
        <f>SUM(K9:K31)</f>
        <v>30075333</v>
      </c>
      <c r="L32" s="58"/>
      <c r="M32" s="25">
        <f>SUM(M9:M31)</f>
        <v>42678093272</v>
      </c>
      <c r="N32" s="57"/>
      <c r="O32" s="34">
        <f>SUM(O9:O31)</f>
        <v>-1797008</v>
      </c>
      <c r="P32" s="58"/>
      <c r="Q32" s="25">
        <f>SUM(Q9:Q31)</f>
        <v>28662082710</v>
      </c>
      <c r="R32" s="57"/>
      <c r="S32" s="25">
        <f>SUM(S9:S31)</f>
        <v>325148769</v>
      </c>
      <c r="T32" s="57"/>
      <c r="U32" s="35"/>
      <c r="V32" s="57"/>
      <c r="W32" s="25">
        <f>SUM(W9:W31)</f>
        <v>978851746045</v>
      </c>
      <c r="X32" s="57"/>
      <c r="Y32" s="25">
        <f>SUM(Y9:Y31)</f>
        <v>887736174051.12622</v>
      </c>
      <c r="Z32" s="57"/>
      <c r="AA32" s="52">
        <f t="shared" si="0"/>
        <v>0.89128536968413685</v>
      </c>
      <c r="AC32" s="45"/>
      <c r="AD32" s="61"/>
      <c r="AE32" s="45"/>
      <c r="AF32" s="45"/>
    </row>
    <row r="33" spans="9:32" ht="16.5" thickTop="1" x14ac:dyDescent="0.4"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C33" s="45"/>
      <c r="AD33" s="45"/>
      <c r="AE33" s="45"/>
      <c r="AF33" s="45"/>
    </row>
    <row r="34" spans="9:32" x14ac:dyDescent="0.4">
      <c r="Y34" s="29"/>
      <c r="AC34" s="45"/>
      <c r="AD34" s="45"/>
      <c r="AE34" s="45"/>
      <c r="AF34" s="45"/>
    </row>
    <row r="35" spans="9:32" x14ac:dyDescent="0.4">
      <c r="AC35" s="45"/>
      <c r="AD35" s="45"/>
      <c r="AE35" s="45"/>
      <c r="AF35" s="45"/>
    </row>
    <row r="36" spans="9:32" x14ac:dyDescent="0.4">
      <c r="Y36" s="29"/>
      <c r="AC36" s="45"/>
      <c r="AD36" s="45"/>
      <c r="AE36" s="45"/>
      <c r="AF36" s="45"/>
    </row>
    <row r="38" spans="9:32" x14ac:dyDescent="0.4">
      <c r="Y38" s="29"/>
    </row>
  </sheetData>
  <mergeCells count="36">
    <mergeCell ref="A1:AA1"/>
    <mergeCell ref="A2:AA2"/>
    <mergeCell ref="A3:AA3"/>
    <mergeCell ref="B4:AA4"/>
    <mergeCell ref="A5:B5"/>
    <mergeCell ref="C5:AA5"/>
    <mergeCell ref="E6:I6"/>
    <mergeCell ref="K6:Q6"/>
    <mergeCell ref="S6:AA6"/>
    <mergeCell ref="K7:M7"/>
    <mergeCell ref="O7:Q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</mergeCells>
  <pageMargins left="0.39" right="0.39" top="0.39" bottom="0.39" header="0" footer="0"/>
  <pageSetup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Q12"/>
  <sheetViews>
    <sheetView rightToLeft="1" view="pageBreakPreview" zoomScaleNormal="100" zoomScaleSheetLayoutView="100" workbookViewId="0">
      <selection activeCell="A9" sqref="A9:B9"/>
    </sheetView>
  </sheetViews>
  <sheetFormatPr defaultRowHeight="15.75" x14ac:dyDescent="0.4"/>
  <cols>
    <col min="1" max="1" width="6.42578125" style="3" bestFit="1" customWidth="1"/>
    <col min="2" max="2" width="37.85546875" style="3" customWidth="1"/>
    <col min="3" max="3" width="1.28515625" style="3" customWidth="1"/>
    <col min="4" max="4" width="17.28515625" style="3" bestFit="1" customWidth="1"/>
    <col min="5" max="5" width="1.28515625" style="3" customWidth="1"/>
    <col min="6" max="6" width="17.28515625" style="3" bestFit="1" customWidth="1"/>
    <col min="7" max="7" width="1.28515625" style="3" customWidth="1"/>
    <col min="8" max="8" width="17.28515625" style="3" bestFit="1" customWidth="1"/>
    <col min="9" max="9" width="1.28515625" style="3" customWidth="1"/>
    <col min="10" max="10" width="18.7109375" style="3" bestFit="1" customWidth="1"/>
    <col min="11" max="11" width="1.28515625" style="3" customWidth="1"/>
    <col min="12" max="12" width="21.28515625" style="3" bestFit="1" customWidth="1"/>
    <col min="13" max="13" width="9.140625" style="3"/>
    <col min="14" max="14" width="12.5703125" style="3" bestFit="1" customWidth="1"/>
    <col min="15" max="16384" width="9.140625" style="3"/>
  </cols>
  <sheetData>
    <row r="1" spans="1:17" ht="29.1" customHeight="1" x14ac:dyDescent="0.4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7" ht="21.75" customHeight="1" x14ac:dyDescent="0.4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7" ht="21.75" customHeight="1" x14ac:dyDescent="0.4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spans="1:17" ht="14.45" customHeight="1" x14ac:dyDescent="0.4"/>
    <row r="5" spans="1:17" ht="18" customHeight="1" x14ac:dyDescent="0.4">
      <c r="A5" s="11" t="s">
        <v>44</v>
      </c>
      <c r="B5" s="73" t="s">
        <v>45</v>
      </c>
      <c r="C5" s="73"/>
      <c r="D5" s="73"/>
      <c r="E5" s="73"/>
      <c r="F5" s="73"/>
      <c r="G5" s="73"/>
      <c r="H5" s="73"/>
      <c r="I5" s="73"/>
      <c r="J5" s="73"/>
      <c r="K5" s="73"/>
      <c r="L5" s="73"/>
    </row>
    <row r="6" spans="1:17" ht="14.45" customHeight="1" x14ac:dyDescent="0.4">
      <c r="D6" s="12" t="s">
        <v>7</v>
      </c>
      <c r="F6" s="69" t="s">
        <v>8</v>
      </c>
      <c r="G6" s="69"/>
      <c r="H6" s="69"/>
      <c r="J6" s="12" t="s">
        <v>9</v>
      </c>
    </row>
    <row r="7" spans="1:17" ht="14.45" customHeight="1" x14ac:dyDescent="0.4">
      <c r="D7" s="5"/>
      <c r="F7" s="5"/>
      <c r="G7" s="5"/>
      <c r="H7" s="5"/>
      <c r="J7" s="5"/>
    </row>
    <row r="8" spans="1:17" ht="14.45" customHeight="1" x14ac:dyDescent="0.4">
      <c r="A8" s="69" t="s">
        <v>46</v>
      </c>
      <c r="B8" s="69"/>
      <c r="D8" s="12" t="s">
        <v>47</v>
      </c>
      <c r="F8" s="12" t="s">
        <v>48</v>
      </c>
      <c r="H8" s="12" t="s">
        <v>49</v>
      </c>
      <c r="J8" s="12" t="s">
        <v>47</v>
      </c>
      <c r="L8" s="12" t="s">
        <v>18</v>
      </c>
    </row>
    <row r="9" spans="1:17" ht="18.75" x14ac:dyDescent="0.4">
      <c r="A9" s="74" t="s">
        <v>97</v>
      </c>
      <c r="B9" s="74"/>
      <c r="D9" s="18">
        <v>3842340728</v>
      </c>
      <c r="E9" s="16"/>
      <c r="F9" s="18">
        <v>3040970</v>
      </c>
      <c r="G9" s="16"/>
      <c r="H9" s="18">
        <v>3100344000</v>
      </c>
      <c r="I9" s="16"/>
      <c r="J9" s="18">
        <f>D9+F9-H9</f>
        <v>745037698</v>
      </c>
      <c r="K9" s="16"/>
      <c r="L9" s="53">
        <f>J9/996017890842</f>
        <v>7.4801638088063877E-4</v>
      </c>
      <c r="N9" s="37"/>
      <c r="O9" s="37"/>
      <c r="Q9" s="49"/>
    </row>
    <row r="10" spans="1:17" ht="18.75" x14ac:dyDescent="0.4">
      <c r="A10" s="75" t="s">
        <v>98</v>
      </c>
      <c r="B10" s="75"/>
      <c r="D10" s="21">
        <v>95008136</v>
      </c>
      <c r="E10" s="16"/>
      <c r="F10" s="21">
        <v>14262389279</v>
      </c>
      <c r="G10" s="16"/>
      <c r="H10" s="21">
        <v>14254555643</v>
      </c>
      <c r="I10" s="16"/>
      <c r="J10" s="21">
        <f>D10+F10-H10</f>
        <v>102841772</v>
      </c>
      <c r="K10" s="16"/>
      <c r="L10" s="51">
        <f>J10/996017890842</f>
        <v>1.0325293646388323E-4</v>
      </c>
      <c r="N10" s="37"/>
      <c r="O10" s="37"/>
      <c r="Q10" s="49"/>
    </row>
    <row r="11" spans="1:17" ht="18.75" x14ac:dyDescent="0.4">
      <c r="A11" s="76" t="s">
        <v>99</v>
      </c>
      <c r="B11" s="76"/>
      <c r="D11" s="24">
        <v>94338718398</v>
      </c>
      <c r="E11" s="16"/>
      <c r="F11" s="24">
        <v>22985134869</v>
      </c>
      <c r="G11" s="16"/>
      <c r="H11" s="24">
        <v>11162600000</v>
      </c>
      <c r="I11" s="16"/>
      <c r="J11" s="24">
        <f>D11+F11-H11</f>
        <v>106161253267</v>
      </c>
      <c r="K11" s="16"/>
      <c r="L11" s="54">
        <f>J11/996017890842</f>
        <v>0.10658568911573953</v>
      </c>
      <c r="N11" s="37"/>
      <c r="O11" s="37"/>
      <c r="Q11" s="49"/>
    </row>
    <row r="12" spans="1:17" ht="21.75" customHeight="1" x14ac:dyDescent="0.4">
      <c r="A12" s="68" t="s">
        <v>42</v>
      </c>
      <c r="B12" s="68"/>
      <c r="D12" s="25">
        <f>SUM(D9:D11)</f>
        <v>98276067262</v>
      </c>
      <c r="E12" s="16"/>
      <c r="F12" s="25">
        <f>SUM(F9:F11)</f>
        <v>37250565118</v>
      </c>
      <c r="G12" s="16"/>
      <c r="H12" s="25">
        <f>SUM(H9:H11)</f>
        <v>28517499643</v>
      </c>
      <c r="I12" s="16"/>
      <c r="J12" s="25">
        <f>SUM(J9:J11)</f>
        <v>107009132737</v>
      </c>
      <c r="K12" s="16"/>
      <c r="L12" s="55">
        <f>SUM(L9:L11)</f>
        <v>0.10743695843308405</v>
      </c>
      <c r="N12" s="37"/>
      <c r="O12" s="37"/>
      <c r="Q12" s="49"/>
    </row>
  </sheetData>
  <mergeCells count="10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</mergeCells>
  <pageMargins left="0.39" right="0.39" top="0.39" bottom="0.39" header="0" footer="0"/>
  <pageSetup scale="9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14"/>
  <sheetViews>
    <sheetView rightToLeft="1" view="pageBreakPreview" zoomScale="91" zoomScaleNormal="100" zoomScaleSheetLayoutView="91" workbookViewId="0">
      <selection activeCell="A8" sqref="A8:B8"/>
    </sheetView>
  </sheetViews>
  <sheetFormatPr defaultRowHeight="15.75" x14ac:dyDescent="0.4"/>
  <cols>
    <col min="1" max="1" width="4.140625" style="3" customWidth="1"/>
    <col min="2" max="2" width="44.140625" style="3" customWidth="1"/>
    <col min="3" max="3" width="1.28515625" style="3" customWidth="1"/>
    <col min="4" max="4" width="11.7109375" style="3" customWidth="1"/>
    <col min="5" max="5" width="1.28515625" style="3" customWidth="1"/>
    <col min="6" max="6" width="22" style="3" customWidth="1"/>
    <col min="7" max="7" width="1.140625" style="3" customWidth="1"/>
    <col min="8" max="8" width="21.7109375" style="3" customWidth="1"/>
    <col min="9" max="9" width="0.85546875" style="3" customWidth="1"/>
    <col min="10" max="10" width="19.42578125" style="3" customWidth="1"/>
    <col min="11" max="11" width="9.140625" style="3"/>
    <col min="12" max="12" width="12.5703125" style="3" bestFit="1" customWidth="1"/>
    <col min="13" max="16384" width="9.140625" style="3"/>
  </cols>
  <sheetData>
    <row r="1" spans="1:15" ht="29.1" customHeight="1" x14ac:dyDescent="0.4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</row>
    <row r="2" spans="1:15" ht="21.75" customHeight="1" x14ac:dyDescent="0.4">
      <c r="A2" s="72" t="s">
        <v>50</v>
      </c>
      <c r="B2" s="72"/>
      <c r="C2" s="72"/>
      <c r="D2" s="72"/>
      <c r="E2" s="72"/>
      <c r="F2" s="72"/>
      <c r="G2" s="72"/>
      <c r="H2" s="72"/>
      <c r="I2" s="72"/>
      <c r="J2" s="72"/>
    </row>
    <row r="3" spans="1:15" ht="21.75" customHeight="1" x14ac:dyDescent="0.4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</row>
    <row r="4" spans="1:15" ht="14.45" customHeight="1" x14ac:dyDescent="0.4"/>
    <row r="5" spans="1:15" ht="20.25" customHeight="1" x14ac:dyDescent="0.4">
      <c r="A5" s="14" t="s">
        <v>51</v>
      </c>
      <c r="B5" s="73" t="s">
        <v>52</v>
      </c>
      <c r="C5" s="73"/>
      <c r="D5" s="73"/>
      <c r="E5" s="73"/>
      <c r="F5" s="73"/>
      <c r="G5" s="73"/>
      <c r="H5" s="73"/>
      <c r="I5" s="73"/>
      <c r="J5" s="73"/>
    </row>
    <row r="6" spans="1:15" ht="14.45" customHeight="1" x14ac:dyDescent="0.4"/>
    <row r="7" spans="1:15" ht="18.75" customHeight="1" x14ac:dyDescent="0.4">
      <c r="A7" s="69" t="s">
        <v>53</v>
      </c>
      <c r="B7" s="69"/>
      <c r="D7" s="12" t="s">
        <v>54</v>
      </c>
      <c r="F7" s="12" t="s">
        <v>47</v>
      </c>
      <c r="H7" s="12" t="s">
        <v>55</v>
      </c>
      <c r="J7" s="12" t="s">
        <v>56</v>
      </c>
    </row>
    <row r="8" spans="1:15" ht="18" customHeight="1" x14ac:dyDescent="0.4">
      <c r="A8" s="70" t="s">
        <v>57</v>
      </c>
      <c r="B8" s="70"/>
      <c r="D8" s="27" t="s">
        <v>58</v>
      </c>
      <c r="F8" s="15">
        <f>'درآمد سرمایه گذاری در سهام'!J35</f>
        <v>-83177643565</v>
      </c>
      <c r="G8" s="16"/>
      <c r="H8" s="39">
        <v>0.95760044772606112</v>
      </c>
      <c r="I8" s="16"/>
      <c r="J8" s="50">
        <v>8.3510190258414357E-2</v>
      </c>
      <c r="L8" s="37"/>
      <c r="M8" s="38"/>
      <c r="O8" s="38"/>
    </row>
    <row r="9" spans="1:15" ht="18.75" customHeight="1" x14ac:dyDescent="0.4">
      <c r="A9" s="66" t="s">
        <v>61</v>
      </c>
      <c r="B9" s="66"/>
      <c r="D9" s="28" t="s">
        <v>59</v>
      </c>
      <c r="F9" s="19">
        <f>'درآمد سپرده بانکی'!D11</f>
        <v>1972565118</v>
      </c>
      <c r="G9" s="16"/>
      <c r="H9" s="40">
        <v>2.2709578670493207E-2</v>
      </c>
      <c r="I9" s="16"/>
      <c r="J9" s="51">
        <v>1.9804514920233611E-3</v>
      </c>
      <c r="L9" s="16"/>
      <c r="M9" s="38"/>
      <c r="O9" s="38"/>
    </row>
    <row r="10" spans="1:15" ht="21.75" customHeight="1" x14ac:dyDescent="0.4">
      <c r="A10" s="67" t="s">
        <v>62</v>
      </c>
      <c r="B10" s="67"/>
      <c r="D10" s="56" t="s">
        <v>60</v>
      </c>
      <c r="F10" s="22">
        <f>'سایر درآمدها'!F10</f>
        <v>1710280744</v>
      </c>
      <c r="G10" s="16"/>
      <c r="H10" s="41">
        <v>1.9689973603445651E-2</v>
      </c>
      <c r="I10" s="16"/>
      <c r="J10" s="54">
        <v>1.7171184972934435E-3</v>
      </c>
      <c r="L10" s="16"/>
      <c r="M10" s="38"/>
      <c r="O10" s="38"/>
    </row>
    <row r="11" spans="1:15" ht="21.75" customHeight="1" x14ac:dyDescent="0.4">
      <c r="A11" s="68" t="s">
        <v>42</v>
      </c>
      <c r="B11" s="68"/>
      <c r="D11" s="36"/>
      <c r="F11" s="25">
        <f>SUM(F8:F10)</f>
        <v>-79494797703</v>
      </c>
      <c r="G11" s="16"/>
      <c r="H11" s="42">
        <f>SUM(H8:H10)</f>
        <v>0.99999999999999989</v>
      </c>
      <c r="I11" s="16"/>
      <c r="J11" s="42">
        <f>SUM(J8:J10)</f>
        <v>8.7207760247731164E-2</v>
      </c>
    </row>
    <row r="12" spans="1:15" x14ac:dyDescent="0.4">
      <c r="D12" s="16"/>
      <c r="L12" s="37"/>
    </row>
    <row r="13" spans="1:15" x14ac:dyDescent="0.4">
      <c r="D13" s="16"/>
    </row>
    <row r="14" spans="1:15" x14ac:dyDescent="0.4">
      <c r="D14" s="16"/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B38"/>
  <sheetViews>
    <sheetView rightToLeft="1" view="pageBreakPreview" zoomScale="67" zoomScaleNormal="100" zoomScaleSheetLayoutView="67" workbookViewId="0">
      <selection activeCell="A9" sqref="A9:B9"/>
    </sheetView>
  </sheetViews>
  <sheetFormatPr defaultRowHeight="15.75" x14ac:dyDescent="0.4"/>
  <cols>
    <col min="1" max="1" width="6.42578125" style="3" bestFit="1" customWidth="1"/>
    <col min="2" max="2" width="25.42578125" style="3" customWidth="1"/>
    <col min="3" max="3" width="1.28515625" style="3" customWidth="1"/>
    <col min="4" max="4" width="14.85546875" style="3" bestFit="1" customWidth="1"/>
    <col min="5" max="5" width="1.28515625" style="3" customWidth="1"/>
    <col min="6" max="6" width="18.140625" style="3" bestFit="1" customWidth="1"/>
    <col min="7" max="7" width="1.28515625" style="3" customWidth="1"/>
    <col min="8" max="8" width="16" style="3" bestFit="1" customWidth="1"/>
    <col min="9" max="9" width="1.28515625" style="3" customWidth="1"/>
    <col min="10" max="10" width="18.140625" style="3" bestFit="1" customWidth="1"/>
    <col min="11" max="11" width="1.28515625" style="3" customWidth="1"/>
    <col min="12" max="12" width="19.5703125" style="3" bestFit="1" customWidth="1"/>
    <col min="13" max="13" width="1.28515625" style="3" customWidth="1"/>
    <col min="14" max="14" width="14.85546875" style="3" bestFit="1" customWidth="1"/>
    <col min="15" max="15" width="1.28515625" style="3" customWidth="1"/>
    <col min="16" max="16" width="17.28515625" style="16" bestFit="1" customWidth="1"/>
    <col min="17" max="17" width="1.28515625" style="3" customWidth="1"/>
    <col min="18" max="18" width="17.28515625" style="3" bestFit="1" customWidth="1"/>
    <col min="19" max="19" width="1.28515625" style="3" customWidth="1"/>
    <col min="20" max="20" width="18.7109375" style="3" bestFit="1" customWidth="1"/>
    <col min="21" max="21" width="1.28515625" style="3" customWidth="1"/>
    <col min="22" max="22" width="19.5703125" style="3" bestFit="1" customWidth="1"/>
    <col min="23" max="23" width="9.140625" style="3"/>
    <col min="24" max="24" width="14" style="3" bestFit="1" customWidth="1"/>
    <col min="25" max="25" width="10.5703125" style="3" bestFit="1" customWidth="1"/>
    <col min="26" max="27" width="9.140625" style="3"/>
    <col min="28" max="28" width="11.7109375" style="3" bestFit="1" customWidth="1"/>
    <col min="29" max="16384" width="9.140625" style="3"/>
  </cols>
  <sheetData>
    <row r="1" spans="1:28" ht="29.1" customHeight="1" x14ac:dyDescent="0.4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2" spans="1:28" ht="21.75" customHeight="1" x14ac:dyDescent="0.4">
      <c r="A2" s="72" t="s">
        <v>50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</row>
    <row r="3" spans="1:28" ht="21.75" customHeight="1" x14ac:dyDescent="0.4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</row>
    <row r="4" spans="1:28" ht="14.45" customHeight="1" x14ac:dyDescent="0.4"/>
    <row r="5" spans="1:28" ht="29.25" customHeight="1" x14ac:dyDescent="0.4">
      <c r="A5" s="14" t="s">
        <v>63</v>
      </c>
      <c r="B5" s="73" t="s">
        <v>64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</row>
    <row r="6" spans="1:28" ht="26.25" customHeight="1" x14ac:dyDescent="0.4">
      <c r="D6" s="69" t="s">
        <v>65</v>
      </c>
      <c r="E6" s="69"/>
      <c r="F6" s="69"/>
      <c r="G6" s="69"/>
      <c r="H6" s="69"/>
      <c r="I6" s="69"/>
      <c r="J6" s="69"/>
      <c r="K6" s="69"/>
      <c r="L6" s="69"/>
      <c r="N6" s="69" t="s">
        <v>66</v>
      </c>
      <c r="O6" s="69"/>
      <c r="P6" s="69"/>
      <c r="Q6" s="69"/>
      <c r="R6" s="69"/>
      <c r="S6" s="69"/>
      <c r="T6" s="69"/>
      <c r="U6" s="69"/>
      <c r="V6" s="69"/>
    </row>
    <row r="7" spans="1:28" ht="14.45" customHeight="1" x14ac:dyDescent="0.4">
      <c r="D7" s="5"/>
      <c r="E7" s="5"/>
      <c r="F7" s="5"/>
      <c r="G7" s="5"/>
      <c r="H7" s="5"/>
      <c r="I7" s="5"/>
      <c r="J7" s="71" t="s">
        <v>42</v>
      </c>
      <c r="K7" s="71"/>
      <c r="L7" s="71"/>
      <c r="N7" s="5"/>
      <c r="O7" s="5"/>
      <c r="P7" s="30"/>
      <c r="Q7" s="5"/>
      <c r="R7" s="5"/>
      <c r="S7" s="5"/>
      <c r="T7" s="71" t="s">
        <v>42</v>
      </c>
      <c r="U7" s="71"/>
      <c r="V7" s="71"/>
    </row>
    <row r="8" spans="1:28" ht="23.25" customHeight="1" x14ac:dyDescent="0.4">
      <c r="A8" s="69" t="s">
        <v>67</v>
      </c>
      <c r="B8" s="69"/>
      <c r="D8" s="12" t="s">
        <v>68</v>
      </c>
      <c r="F8" s="12" t="s">
        <v>69</v>
      </c>
      <c r="H8" s="12" t="s">
        <v>70</v>
      </c>
      <c r="J8" s="13" t="s">
        <v>47</v>
      </c>
      <c r="K8" s="5"/>
      <c r="L8" s="13" t="s">
        <v>55</v>
      </c>
      <c r="N8" s="12" t="s">
        <v>68</v>
      </c>
      <c r="P8" s="12" t="s">
        <v>69</v>
      </c>
      <c r="R8" s="12" t="s">
        <v>70</v>
      </c>
      <c r="T8" s="13" t="s">
        <v>47</v>
      </c>
      <c r="U8" s="5"/>
      <c r="V8" s="13" t="s">
        <v>55</v>
      </c>
    </row>
    <row r="9" spans="1:28" ht="21.75" customHeight="1" x14ac:dyDescent="0.4">
      <c r="A9" s="70" t="s">
        <v>24</v>
      </c>
      <c r="B9" s="70"/>
      <c r="D9" s="15">
        <v>0</v>
      </c>
      <c r="E9" s="16"/>
      <c r="F9" s="15">
        <v>-1172594530</v>
      </c>
      <c r="G9" s="16"/>
      <c r="H9" s="15">
        <v>568212145</v>
      </c>
      <c r="I9" s="16"/>
      <c r="J9" s="15">
        <v>-604382385</v>
      </c>
      <c r="K9" s="16"/>
      <c r="L9" s="17">
        <v>0.69</v>
      </c>
      <c r="M9" s="16"/>
      <c r="N9" s="15">
        <v>0</v>
      </c>
      <c r="O9" s="16"/>
      <c r="P9" s="18">
        <v>704814323</v>
      </c>
      <c r="Q9" s="16"/>
      <c r="R9" s="15">
        <v>1791998143</v>
      </c>
      <c r="S9" s="16"/>
      <c r="T9" s="15">
        <f>N9+P9+R9</f>
        <v>2496812466</v>
      </c>
      <c r="U9" s="16"/>
      <c r="V9" s="50">
        <f>T9/125721519700</f>
        <v>1.9859865454680787E-2</v>
      </c>
      <c r="X9" s="29"/>
      <c r="Y9" s="29"/>
      <c r="AB9" s="38"/>
    </row>
    <row r="10" spans="1:28" ht="21.75" customHeight="1" x14ac:dyDescent="0.4">
      <c r="A10" s="66" t="s">
        <v>23</v>
      </c>
      <c r="B10" s="66"/>
      <c r="D10" s="19">
        <v>0</v>
      </c>
      <c r="E10" s="16"/>
      <c r="F10" s="19">
        <v>566066684</v>
      </c>
      <c r="G10" s="16"/>
      <c r="H10" s="19">
        <v>668462868</v>
      </c>
      <c r="I10" s="16"/>
      <c r="J10" s="19">
        <v>1234529552</v>
      </c>
      <c r="K10" s="16"/>
      <c r="L10" s="20">
        <v>-1.41</v>
      </c>
      <c r="M10" s="16"/>
      <c r="N10" s="19">
        <v>0</v>
      </c>
      <c r="O10" s="16"/>
      <c r="P10" s="21">
        <v>1950861493</v>
      </c>
      <c r="Q10" s="16"/>
      <c r="R10" s="19">
        <v>668462868</v>
      </c>
      <c r="S10" s="16"/>
      <c r="T10" s="19">
        <f>N10+P10+R10</f>
        <v>2619324361</v>
      </c>
      <c r="U10" s="16"/>
      <c r="V10" s="51">
        <f>T10/125721519700</f>
        <v>2.0834335818166221E-2</v>
      </c>
      <c r="X10" s="29"/>
      <c r="Y10" s="29"/>
      <c r="AB10" s="38"/>
    </row>
    <row r="11" spans="1:28" ht="21.75" customHeight="1" x14ac:dyDescent="0.4">
      <c r="A11" s="66" t="s">
        <v>22</v>
      </c>
      <c r="B11" s="66"/>
      <c r="D11" s="19">
        <v>0</v>
      </c>
      <c r="E11" s="16"/>
      <c r="F11" s="19">
        <v>-293045941</v>
      </c>
      <c r="G11" s="16"/>
      <c r="H11" s="19">
        <v>400800976</v>
      </c>
      <c r="I11" s="16"/>
      <c r="J11" s="19">
        <v>107755035</v>
      </c>
      <c r="K11" s="16"/>
      <c r="L11" s="20">
        <v>-0.12</v>
      </c>
      <c r="M11" s="16"/>
      <c r="N11" s="19">
        <v>0</v>
      </c>
      <c r="O11" s="16"/>
      <c r="P11" s="21">
        <v>450105842</v>
      </c>
      <c r="Q11" s="16"/>
      <c r="R11" s="19">
        <v>763244071</v>
      </c>
      <c r="S11" s="16"/>
      <c r="T11" s="21">
        <f t="shared" ref="T11:T34" si="0">N11+P11+R11</f>
        <v>1213349913</v>
      </c>
      <c r="U11" s="16"/>
      <c r="V11" s="51">
        <f t="shared" ref="V11:V34" si="1">T11/125721519700</f>
        <v>9.6510916818005974E-3</v>
      </c>
      <c r="X11" s="29"/>
      <c r="Y11" s="29"/>
      <c r="AB11" s="38"/>
    </row>
    <row r="12" spans="1:28" ht="21.75" customHeight="1" x14ac:dyDescent="0.4">
      <c r="A12" s="66" t="s">
        <v>25</v>
      </c>
      <c r="B12" s="66"/>
      <c r="D12" s="19">
        <v>0</v>
      </c>
      <c r="E12" s="16"/>
      <c r="F12" s="19">
        <v>0</v>
      </c>
      <c r="G12" s="16"/>
      <c r="H12" s="19">
        <v>7096614347</v>
      </c>
      <c r="I12" s="16"/>
      <c r="J12" s="19">
        <v>7096614347</v>
      </c>
      <c r="K12" s="16"/>
      <c r="L12" s="20">
        <v>-8.1300000000000008</v>
      </c>
      <c r="M12" s="16"/>
      <c r="N12" s="19">
        <v>0</v>
      </c>
      <c r="O12" s="16"/>
      <c r="P12" s="21">
        <v>0</v>
      </c>
      <c r="Q12" s="16"/>
      <c r="R12" s="19">
        <v>7168141230</v>
      </c>
      <c r="S12" s="16"/>
      <c r="T12" s="21">
        <f t="shared" si="0"/>
        <v>7168141230</v>
      </c>
      <c r="U12" s="16"/>
      <c r="V12" s="51">
        <f t="shared" si="1"/>
        <v>5.7016024361659062E-2</v>
      </c>
      <c r="X12" s="29"/>
      <c r="Y12" s="29"/>
      <c r="AB12" s="38"/>
    </row>
    <row r="13" spans="1:28" ht="21.75" customHeight="1" x14ac:dyDescent="0.4">
      <c r="A13" s="66" t="s">
        <v>36</v>
      </c>
      <c r="B13" s="66"/>
      <c r="D13" s="19">
        <v>0</v>
      </c>
      <c r="E13" s="16"/>
      <c r="F13" s="19">
        <v>-1068529286</v>
      </c>
      <c r="G13" s="16"/>
      <c r="H13" s="19">
        <v>890656448</v>
      </c>
      <c r="I13" s="16"/>
      <c r="J13" s="19">
        <v>-177872838</v>
      </c>
      <c r="K13" s="16"/>
      <c r="L13" s="20">
        <v>0.2</v>
      </c>
      <c r="M13" s="16"/>
      <c r="N13" s="19">
        <v>0</v>
      </c>
      <c r="O13" s="16"/>
      <c r="P13" s="21">
        <v>340089439</v>
      </c>
      <c r="Q13" s="16"/>
      <c r="R13" s="19">
        <v>890656448</v>
      </c>
      <c r="S13" s="16"/>
      <c r="T13" s="21">
        <f t="shared" si="0"/>
        <v>1230745887</v>
      </c>
      <c r="U13" s="16"/>
      <c r="V13" s="51">
        <f t="shared" si="1"/>
        <v>9.7894607855269194E-3</v>
      </c>
      <c r="X13" s="29"/>
      <c r="Y13" s="29"/>
      <c r="AB13" s="38"/>
    </row>
    <row r="14" spans="1:28" ht="21.75" customHeight="1" x14ac:dyDescent="0.4">
      <c r="A14" s="66" t="s">
        <v>71</v>
      </c>
      <c r="B14" s="66"/>
      <c r="D14" s="19">
        <v>0</v>
      </c>
      <c r="E14" s="16"/>
      <c r="F14" s="19">
        <v>0</v>
      </c>
      <c r="G14" s="16"/>
      <c r="H14" s="19">
        <v>0</v>
      </c>
      <c r="I14" s="16"/>
      <c r="J14" s="19">
        <v>0</v>
      </c>
      <c r="K14" s="16"/>
      <c r="L14" s="20">
        <v>0</v>
      </c>
      <c r="M14" s="16"/>
      <c r="N14" s="19">
        <v>0</v>
      </c>
      <c r="O14" s="16"/>
      <c r="P14" s="21">
        <v>0</v>
      </c>
      <c r="Q14" s="16"/>
      <c r="R14" s="19">
        <v>3323882</v>
      </c>
      <c r="S14" s="16"/>
      <c r="T14" s="21">
        <f t="shared" si="0"/>
        <v>3323882</v>
      </c>
      <c r="U14" s="16"/>
      <c r="V14" s="51">
        <f t="shared" si="1"/>
        <v>2.6438449105065982E-5</v>
      </c>
      <c r="X14" s="29"/>
      <c r="Y14" s="29"/>
      <c r="AB14" s="38"/>
    </row>
    <row r="15" spans="1:28" ht="21.75" customHeight="1" x14ac:dyDescent="0.4">
      <c r="A15" s="66" t="s">
        <v>38</v>
      </c>
      <c r="B15" s="66"/>
      <c r="D15" s="19">
        <v>0</v>
      </c>
      <c r="E15" s="16"/>
      <c r="F15" s="19">
        <v>-264417300</v>
      </c>
      <c r="G15" s="16"/>
      <c r="H15" s="19">
        <v>0</v>
      </c>
      <c r="I15" s="16"/>
      <c r="J15" s="19">
        <v>-264417300</v>
      </c>
      <c r="K15" s="16"/>
      <c r="L15" s="20">
        <v>0.3</v>
      </c>
      <c r="M15" s="16"/>
      <c r="N15" s="19">
        <v>0</v>
      </c>
      <c r="O15" s="16"/>
      <c r="P15" s="21">
        <v>598039354</v>
      </c>
      <c r="Q15" s="16"/>
      <c r="R15" s="19">
        <v>1290464873</v>
      </c>
      <c r="S15" s="16"/>
      <c r="T15" s="21">
        <f t="shared" si="0"/>
        <v>1888504227</v>
      </c>
      <c r="U15" s="16"/>
      <c r="V15" s="51">
        <f t="shared" si="1"/>
        <v>1.5021328341451794E-2</v>
      </c>
      <c r="X15" s="29"/>
      <c r="Y15" s="29"/>
      <c r="AB15" s="38"/>
    </row>
    <row r="16" spans="1:28" ht="21.75" customHeight="1" x14ac:dyDescent="0.4">
      <c r="A16" s="66" t="s">
        <v>26</v>
      </c>
      <c r="B16" s="66"/>
      <c r="D16" s="19">
        <v>0</v>
      </c>
      <c r="E16" s="16"/>
      <c r="F16" s="19">
        <v>-598418100</v>
      </c>
      <c r="G16" s="16"/>
      <c r="H16" s="19">
        <v>0</v>
      </c>
      <c r="I16" s="16"/>
      <c r="J16" s="19">
        <v>-598418100</v>
      </c>
      <c r="K16" s="16"/>
      <c r="L16" s="20">
        <v>0.69</v>
      </c>
      <c r="M16" s="16"/>
      <c r="N16" s="19">
        <v>0</v>
      </c>
      <c r="O16" s="16"/>
      <c r="P16" s="21">
        <v>1124469361</v>
      </c>
      <c r="Q16" s="16"/>
      <c r="R16" s="19">
        <v>3106207499</v>
      </c>
      <c r="S16" s="16"/>
      <c r="T16" s="21">
        <f t="shared" si="0"/>
        <v>4230676860</v>
      </c>
      <c r="U16" s="16"/>
      <c r="V16" s="51">
        <f t="shared" si="1"/>
        <v>3.3651174994506532E-2</v>
      </c>
      <c r="X16" s="29"/>
      <c r="Y16" s="29"/>
      <c r="AB16" s="38"/>
    </row>
    <row r="17" spans="1:28" ht="21.75" customHeight="1" x14ac:dyDescent="0.4">
      <c r="A17" s="66" t="s">
        <v>20</v>
      </c>
      <c r="B17" s="66"/>
      <c r="D17" s="19">
        <v>0</v>
      </c>
      <c r="E17" s="16"/>
      <c r="F17" s="19">
        <v>-8945261443</v>
      </c>
      <c r="G17" s="16"/>
      <c r="H17" s="19">
        <v>0</v>
      </c>
      <c r="I17" s="16"/>
      <c r="J17" s="19">
        <v>-8945261443</v>
      </c>
      <c r="K17" s="16"/>
      <c r="L17" s="20">
        <v>10.25</v>
      </c>
      <c r="M17" s="16"/>
      <c r="N17" s="19">
        <v>0</v>
      </c>
      <c r="O17" s="16"/>
      <c r="P17" s="21">
        <v>42728941746</v>
      </c>
      <c r="Q17" s="16"/>
      <c r="R17" s="19">
        <v>2973004854</v>
      </c>
      <c r="S17" s="16"/>
      <c r="T17" s="21">
        <f t="shared" si="0"/>
        <v>45701946600</v>
      </c>
      <c r="U17" s="16"/>
      <c r="V17" s="51">
        <f t="shared" si="1"/>
        <v>0.36351729369049302</v>
      </c>
      <c r="X17" s="29"/>
      <c r="Y17" s="29"/>
      <c r="AB17" s="38"/>
    </row>
    <row r="18" spans="1:28" ht="21.75" customHeight="1" x14ac:dyDescent="0.4">
      <c r="A18" s="66" t="s">
        <v>32</v>
      </c>
      <c r="B18" s="66"/>
      <c r="D18" s="19">
        <v>0</v>
      </c>
      <c r="E18" s="16"/>
      <c r="F18" s="19">
        <v>-569093625</v>
      </c>
      <c r="G18" s="16"/>
      <c r="H18" s="19">
        <v>0</v>
      </c>
      <c r="I18" s="16"/>
      <c r="J18" s="19">
        <v>-569093625</v>
      </c>
      <c r="K18" s="16"/>
      <c r="L18" s="20">
        <v>0.65</v>
      </c>
      <c r="M18" s="16"/>
      <c r="N18" s="19">
        <v>0</v>
      </c>
      <c r="O18" s="16"/>
      <c r="P18" s="21">
        <v>303801051</v>
      </c>
      <c r="Q18" s="16"/>
      <c r="R18" s="19">
        <v>668835374</v>
      </c>
      <c r="S18" s="16"/>
      <c r="T18" s="21">
        <f t="shared" si="0"/>
        <v>972636425</v>
      </c>
      <c r="U18" s="16"/>
      <c r="V18" s="51">
        <f t="shared" si="1"/>
        <v>7.7364354751750589E-3</v>
      </c>
      <c r="X18" s="29"/>
      <c r="Y18" s="29"/>
      <c r="AB18" s="38"/>
    </row>
    <row r="19" spans="1:28" ht="21.75" customHeight="1" x14ac:dyDescent="0.4">
      <c r="A19" s="66" t="s">
        <v>35</v>
      </c>
      <c r="B19" s="66"/>
      <c r="D19" s="19">
        <v>0</v>
      </c>
      <c r="E19" s="16"/>
      <c r="F19" s="19">
        <v>-16360808557</v>
      </c>
      <c r="G19" s="16"/>
      <c r="H19" s="19">
        <v>0</v>
      </c>
      <c r="I19" s="16"/>
      <c r="J19" s="19">
        <v>-16360808557</v>
      </c>
      <c r="K19" s="16"/>
      <c r="L19" s="20">
        <v>18.75</v>
      </c>
      <c r="M19" s="16"/>
      <c r="N19" s="19">
        <v>0</v>
      </c>
      <c r="O19" s="16"/>
      <c r="P19" s="21">
        <v>8387933561</v>
      </c>
      <c r="Q19" s="16"/>
      <c r="R19" s="19">
        <v>1570627745</v>
      </c>
      <c r="S19" s="16"/>
      <c r="T19" s="21">
        <f t="shared" si="0"/>
        <v>9958561306</v>
      </c>
      <c r="U19" s="16"/>
      <c r="V19" s="51">
        <f t="shared" si="1"/>
        <v>7.9211270510914769E-2</v>
      </c>
      <c r="X19" s="29"/>
      <c r="Y19" s="29"/>
      <c r="AB19" s="38"/>
    </row>
    <row r="20" spans="1:28" ht="21.75" customHeight="1" x14ac:dyDescent="0.4">
      <c r="A20" s="66" t="s">
        <v>72</v>
      </c>
      <c r="B20" s="66"/>
      <c r="D20" s="19">
        <v>0</v>
      </c>
      <c r="E20" s="16"/>
      <c r="F20" s="19">
        <v>0</v>
      </c>
      <c r="G20" s="16"/>
      <c r="H20" s="19">
        <v>0</v>
      </c>
      <c r="I20" s="16"/>
      <c r="J20" s="19">
        <v>0</v>
      </c>
      <c r="K20" s="16"/>
      <c r="L20" s="20">
        <v>0</v>
      </c>
      <c r="M20" s="16"/>
      <c r="N20" s="19">
        <v>0</v>
      </c>
      <c r="O20" s="16"/>
      <c r="P20" s="21">
        <v>0</v>
      </c>
      <c r="Q20" s="16"/>
      <c r="R20" s="19">
        <v>4247073819</v>
      </c>
      <c r="S20" s="16"/>
      <c r="T20" s="21">
        <f t="shared" si="0"/>
        <v>4247073819</v>
      </c>
      <c r="U20" s="16"/>
      <c r="V20" s="51">
        <f t="shared" si="1"/>
        <v>3.3781597845257354E-2</v>
      </c>
      <c r="X20" s="29"/>
      <c r="Y20" s="29"/>
      <c r="AB20" s="38"/>
    </row>
    <row r="21" spans="1:28" ht="21.75" customHeight="1" x14ac:dyDescent="0.4">
      <c r="A21" s="66" t="s">
        <v>28</v>
      </c>
      <c r="B21" s="66"/>
      <c r="D21" s="19">
        <v>0</v>
      </c>
      <c r="E21" s="16"/>
      <c r="F21" s="19">
        <v>-3730073220</v>
      </c>
      <c r="G21" s="16"/>
      <c r="H21" s="19">
        <v>0</v>
      </c>
      <c r="I21" s="16"/>
      <c r="J21" s="19">
        <v>-3730073220</v>
      </c>
      <c r="K21" s="16"/>
      <c r="L21" s="20">
        <v>4.2699999999999996</v>
      </c>
      <c r="M21" s="16"/>
      <c r="N21" s="19">
        <v>0</v>
      </c>
      <c r="O21" s="16"/>
      <c r="P21" s="21">
        <v>6944035708</v>
      </c>
      <c r="Q21" s="16"/>
      <c r="R21" s="19">
        <v>1508889955</v>
      </c>
      <c r="S21" s="16"/>
      <c r="T21" s="21">
        <f t="shared" si="0"/>
        <v>8452925663</v>
      </c>
      <c r="U21" s="16"/>
      <c r="V21" s="51">
        <f t="shared" si="1"/>
        <v>6.7235312484056772E-2</v>
      </c>
      <c r="X21" s="29"/>
      <c r="Y21" s="29"/>
      <c r="AB21" s="38"/>
    </row>
    <row r="22" spans="1:28" ht="21.75" customHeight="1" x14ac:dyDescent="0.4">
      <c r="A22" s="66" t="s">
        <v>73</v>
      </c>
      <c r="B22" s="66"/>
      <c r="D22" s="19">
        <v>0</v>
      </c>
      <c r="E22" s="16"/>
      <c r="F22" s="19">
        <v>0</v>
      </c>
      <c r="G22" s="16"/>
      <c r="H22" s="19">
        <v>0</v>
      </c>
      <c r="I22" s="16"/>
      <c r="J22" s="19">
        <v>0</v>
      </c>
      <c r="K22" s="16"/>
      <c r="L22" s="20">
        <v>0</v>
      </c>
      <c r="M22" s="16"/>
      <c r="N22" s="19">
        <v>0</v>
      </c>
      <c r="O22" s="16"/>
      <c r="P22" s="21">
        <v>0</v>
      </c>
      <c r="Q22" s="16"/>
      <c r="R22" s="19">
        <v>4362513575</v>
      </c>
      <c r="S22" s="16"/>
      <c r="T22" s="21">
        <f t="shared" si="0"/>
        <v>4362513575</v>
      </c>
      <c r="U22" s="16"/>
      <c r="V22" s="51">
        <f t="shared" si="1"/>
        <v>3.4699815794542926E-2</v>
      </c>
      <c r="X22" s="29"/>
      <c r="Y22" s="29"/>
      <c r="AB22" s="38"/>
    </row>
    <row r="23" spans="1:28" ht="21.75" customHeight="1" x14ac:dyDescent="0.4">
      <c r="A23" s="66" t="s">
        <v>30</v>
      </c>
      <c r="B23" s="66"/>
      <c r="D23" s="19">
        <v>0</v>
      </c>
      <c r="E23" s="16"/>
      <c r="F23" s="19">
        <v>-11523027600</v>
      </c>
      <c r="G23" s="16"/>
      <c r="H23" s="19">
        <v>0</v>
      </c>
      <c r="I23" s="16"/>
      <c r="J23" s="19">
        <v>-11523027600</v>
      </c>
      <c r="K23" s="16"/>
      <c r="L23" s="20">
        <v>13.2</v>
      </c>
      <c r="M23" s="16"/>
      <c r="N23" s="19">
        <v>387454765</v>
      </c>
      <c r="O23" s="16"/>
      <c r="P23" s="21">
        <v>2361389975</v>
      </c>
      <c r="Q23" s="16"/>
      <c r="R23" s="19">
        <v>0</v>
      </c>
      <c r="S23" s="16"/>
      <c r="T23" s="21">
        <f t="shared" si="0"/>
        <v>2748844740</v>
      </c>
      <c r="U23" s="16"/>
      <c r="V23" s="51">
        <f t="shared" si="1"/>
        <v>2.186455227839566E-2</v>
      </c>
      <c r="X23" s="29"/>
      <c r="Y23" s="29"/>
      <c r="AB23" s="38"/>
    </row>
    <row r="24" spans="1:28" ht="21.75" customHeight="1" x14ac:dyDescent="0.4">
      <c r="A24" s="66" t="s">
        <v>39</v>
      </c>
      <c r="B24" s="66"/>
      <c r="D24" s="19">
        <v>0</v>
      </c>
      <c r="E24" s="16"/>
      <c r="F24" s="19">
        <v>1482540444</v>
      </c>
      <c r="G24" s="16"/>
      <c r="H24" s="19">
        <v>0</v>
      </c>
      <c r="I24" s="16"/>
      <c r="J24" s="19">
        <v>1482540444</v>
      </c>
      <c r="K24" s="16"/>
      <c r="L24" s="20">
        <v>-1.7</v>
      </c>
      <c r="M24" s="16"/>
      <c r="N24" s="19">
        <v>0</v>
      </c>
      <c r="O24" s="16"/>
      <c r="P24" s="21">
        <v>1482540444</v>
      </c>
      <c r="Q24" s="16"/>
      <c r="R24" s="19">
        <v>0</v>
      </c>
      <c r="S24" s="16"/>
      <c r="T24" s="21">
        <f t="shared" si="0"/>
        <v>1482540444</v>
      </c>
      <c r="U24" s="16"/>
      <c r="V24" s="51">
        <f t="shared" si="1"/>
        <v>1.1792256787363667E-2</v>
      </c>
      <c r="X24" s="29"/>
      <c r="Y24" s="29"/>
      <c r="AB24" s="38"/>
    </row>
    <row r="25" spans="1:28" ht="21.75" customHeight="1" x14ac:dyDescent="0.4">
      <c r="A25" s="66" t="s">
        <v>40</v>
      </c>
      <c r="B25" s="66"/>
      <c r="D25" s="19">
        <v>0</v>
      </c>
      <c r="E25" s="16"/>
      <c r="F25" s="19">
        <v>961938552</v>
      </c>
      <c r="G25" s="16"/>
      <c r="H25" s="19">
        <v>0</v>
      </c>
      <c r="I25" s="16"/>
      <c r="J25" s="19">
        <v>961938552</v>
      </c>
      <c r="K25" s="16"/>
      <c r="L25" s="20">
        <v>-1.1000000000000001</v>
      </c>
      <c r="M25" s="16"/>
      <c r="N25" s="19">
        <v>0</v>
      </c>
      <c r="O25" s="16"/>
      <c r="P25" s="21">
        <v>961938552</v>
      </c>
      <c r="Q25" s="16"/>
      <c r="R25" s="19">
        <v>0</v>
      </c>
      <c r="S25" s="16"/>
      <c r="T25" s="21">
        <f t="shared" si="0"/>
        <v>961938552</v>
      </c>
      <c r="U25" s="16"/>
      <c r="V25" s="51">
        <f t="shared" si="1"/>
        <v>7.6513436545740388E-3</v>
      </c>
      <c r="X25" s="29"/>
      <c r="Y25" s="29"/>
      <c r="AB25" s="38"/>
    </row>
    <row r="26" spans="1:28" ht="21.75" customHeight="1" x14ac:dyDescent="0.4">
      <c r="A26" s="66" t="s">
        <v>31</v>
      </c>
      <c r="B26" s="66"/>
      <c r="D26" s="19">
        <v>0</v>
      </c>
      <c r="E26" s="16"/>
      <c r="F26" s="19">
        <v>-7654185000</v>
      </c>
      <c r="G26" s="16"/>
      <c r="H26" s="19">
        <v>0</v>
      </c>
      <c r="I26" s="16"/>
      <c r="J26" s="19">
        <v>-7654185000</v>
      </c>
      <c r="K26" s="16"/>
      <c r="L26" s="20">
        <v>8.77</v>
      </c>
      <c r="M26" s="16"/>
      <c r="N26" s="19">
        <v>0</v>
      </c>
      <c r="O26" s="16"/>
      <c r="P26" s="21">
        <v>6422557050</v>
      </c>
      <c r="Q26" s="16"/>
      <c r="R26" s="19">
        <v>0</v>
      </c>
      <c r="S26" s="16"/>
      <c r="T26" s="21">
        <f t="shared" si="0"/>
        <v>6422557050</v>
      </c>
      <c r="U26" s="16"/>
      <c r="V26" s="51">
        <f t="shared" si="1"/>
        <v>5.1085582367487087E-2</v>
      </c>
      <c r="X26" s="29"/>
      <c r="Y26" s="29"/>
      <c r="AB26" s="38"/>
    </row>
    <row r="27" spans="1:28" ht="21.75" customHeight="1" x14ac:dyDescent="0.4">
      <c r="A27" s="66" t="s">
        <v>37</v>
      </c>
      <c r="B27" s="66"/>
      <c r="D27" s="19">
        <v>0</v>
      </c>
      <c r="E27" s="16"/>
      <c r="F27" s="19">
        <v>1610361000</v>
      </c>
      <c r="G27" s="16"/>
      <c r="H27" s="19">
        <v>0</v>
      </c>
      <c r="I27" s="16"/>
      <c r="J27" s="19">
        <v>1610361000</v>
      </c>
      <c r="K27" s="16"/>
      <c r="L27" s="20">
        <v>-1.85</v>
      </c>
      <c r="M27" s="16"/>
      <c r="N27" s="19">
        <v>0</v>
      </c>
      <c r="O27" s="16"/>
      <c r="P27" s="21">
        <v>3133571609</v>
      </c>
      <c r="Q27" s="16"/>
      <c r="R27" s="19">
        <v>0</v>
      </c>
      <c r="S27" s="16"/>
      <c r="T27" s="21">
        <f t="shared" si="0"/>
        <v>3133571609</v>
      </c>
      <c r="U27" s="16"/>
      <c r="V27" s="51">
        <f t="shared" si="1"/>
        <v>2.4924703554947563E-2</v>
      </c>
      <c r="X27" s="29"/>
      <c r="Y27" s="29"/>
      <c r="AB27" s="38"/>
    </row>
    <row r="28" spans="1:28" ht="21.75" customHeight="1" x14ac:dyDescent="0.4">
      <c r="A28" s="66" t="s">
        <v>33</v>
      </c>
      <c r="B28" s="66"/>
      <c r="D28" s="19">
        <v>0</v>
      </c>
      <c r="E28" s="16"/>
      <c r="F28" s="19">
        <v>-1729647000</v>
      </c>
      <c r="G28" s="16"/>
      <c r="H28" s="19">
        <v>0</v>
      </c>
      <c r="I28" s="16"/>
      <c r="J28" s="19">
        <v>-1729647000</v>
      </c>
      <c r="K28" s="16"/>
      <c r="L28" s="20">
        <v>1.98</v>
      </c>
      <c r="M28" s="16"/>
      <c r="N28" s="19">
        <v>0</v>
      </c>
      <c r="O28" s="16"/>
      <c r="P28" s="21">
        <v>7133302800</v>
      </c>
      <c r="Q28" s="16"/>
      <c r="R28" s="19">
        <v>0</v>
      </c>
      <c r="S28" s="16"/>
      <c r="T28" s="21">
        <f t="shared" si="0"/>
        <v>7133302800</v>
      </c>
      <c r="U28" s="16"/>
      <c r="V28" s="51">
        <f t="shared" si="1"/>
        <v>5.6738916432299537E-2</v>
      </c>
      <c r="X28" s="29"/>
      <c r="Y28" s="29"/>
      <c r="AB28" s="38"/>
    </row>
    <row r="29" spans="1:28" ht="21.75" customHeight="1" x14ac:dyDescent="0.4">
      <c r="A29" s="66" t="s">
        <v>29</v>
      </c>
      <c r="B29" s="66"/>
      <c r="D29" s="19">
        <v>0</v>
      </c>
      <c r="E29" s="16"/>
      <c r="F29" s="19">
        <v>-620769294</v>
      </c>
      <c r="G29" s="16"/>
      <c r="H29" s="19">
        <v>0</v>
      </c>
      <c r="I29" s="16"/>
      <c r="J29" s="19">
        <v>-620769294</v>
      </c>
      <c r="K29" s="16"/>
      <c r="L29" s="20">
        <v>0.71</v>
      </c>
      <c r="M29" s="16"/>
      <c r="N29" s="19">
        <v>0</v>
      </c>
      <c r="O29" s="16"/>
      <c r="P29" s="21">
        <v>-934001507</v>
      </c>
      <c r="Q29" s="16"/>
      <c r="R29" s="19">
        <v>0</v>
      </c>
      <c r="S29" s="16"/>
      <c r="T29" s="21">
        <f t="shared" si="0"/>
        <v>-934001507</v>
      </c>
      <c r="U29" s="16"/>
      <c r="V29" s="51">
        <f t="shared" si="1"/>
        <v>-7.4291299471143761E-3</v>
      </c>
      <c r="X29" s="29"/>
      <c r="Y29" s="29"/>
      <c r="AB29" s="38"/>
    </row>
    <row r="30" spans="1:28" ht="21.75" customHeight="1" x14ac:dyDescent="0.4">
      <c r="A30" s="66" t="s">
        <v>34</v>
      </c>
      <c r="B30" s="66"/>
      <c r="D30" s="19">
        <v>0</v>
      </c>
      <c r="E30" s="16"/>
      <c r="F30" s="19">
        <v>-5625823469</v>
      </c>
      <c r="G30" s="16"/>
      <c r="H30" s="19">
        <v>0</v>
      </c>
      <c r="I30" s="16"/>
      <c r="J30" s="19">
        <v>-5625823469</v>
      </c>
      <c r="K30" s="16"/>
      <c r="L30" s="20">
        <v>6.45</v>
      </c>
      <c r="M30" s="16"/>
      <c r="N30" s="19">
        <v>0</v>
      </c>
      <c r="O30" s="16"/>
      <c r="P30" s="21">
        <v>20252964492</v>
      </c>
      <c r="Q30" s="16"/>
      <c r="R30" s="19">
        <v>0</v>
      </c>
      <c r="S30" s="16"/>
      <c r="T30" s="21">
        <f t="shared" si="0"/>
        <v>20252964492</v>
      </c>
      <c r="U30" s="16"/>
      <c r="V30" s="51">
        <f t="shared" si="1"/>
        <v>0.16109385680612323</v>
      </c>
      <c r="X30" s="29"/>
      <c r="Y30" s="29"/>
      <c r="AB30" s="38"/>
    </row>
    <row r="31" spans="1:28" ht="21.75" customHeight="1" x14ac:dyDescent="0.4">
      <c r="A31" s="66" t="s">
        <v>21</v>
      </c>
      <c r="B31" s="66"/>
      <c r="D31" s="19">
        <v>0</v>
      </c>
      <c r="E31" s="16"/>
      <c r="F31" s="19">
        <v>-4354978982</v>
      </c>
      <c r="G31" s="16"/>
      <c r="H31" s="19">
        <v>0</v>
      </c>
      <c r="I31" s="16"/>
      <c r="J31" s="19">
        <v>-4354978982</v>
      </c>
      <c r="K31" s="16"/>
      <c r="L31" s="20">
        <v>4.99</v>
      </c>
      <c r="M31" s="16"/>
      <c r="N31" s="19">
        <v>0</v>
      </c>
      <c r="O31" s="16"/>
      <c r="P31" s="21">
        <v>-2738620029</v>
      </c>
      <c r="Q31" s="16"/>
      <c r="R31" s="19">
        <v>0</v>
      </c>
      <c r="S31" s="16"/>
      <c r="T31" s="21">
        <f t="shared" si="0"/>
        <v>-2738620029</v>
      </c>
      <c r="U31" s="16"/>
      <c r="V31" s="51">
        <f t="shared" si="1"/>
        <v>-2.1783224029863522E-2</v>
      </c>
      <c r="X31" s="29"/>
      <c r="Y31" s="29"/>
      <c r="AB31" s="38"/>
    </row>
    <row r="32" spans="1:28" ht="21.75" customHeight="1" x14ac:dyDescent="0.4">
      <c r="A32" s="66" t="s">
        <v>41</v>
      </c>
      <c r="B32" s="66"/>
      <c r="D32" s="19">
        <v>0</v>
      </c>
      <c r="E32" s="16"/>
      <c r="F32" s="19">
        <v>1242297874</v>
      </c>
      <c r="G32" s="16"/>
      <c r="H32" s="19">
        <v>0</v>
      </c>
      <c r="I32" s="16"/>
      <c r="J32" s="19">
        <v>1242297874</v>
      </c>
      <c r="K32" s="16"/>
      <c r="L32" s="20">
        <v>-1.42</v>
      </c>
      <c r="M32" s="16"/>
      <c r="N32" s="19">
        <v>0</v>
      </c>
      <c r="O32" s="16"/>
      <c r="P32" s="21">
        <v>1242297874</v>
      </c>
      <c r="Q32" s="16"/>
      <c r="R32" s="19">
        <v>0</v>
      </c>
      <c r="S32" s="16"/>
      <c r="T32" s="21">
        <f t="shared" si="0"/>
        <v>1242297874</v>
      </c>
      <c r="U32" s="16"/>
      <c r="V32" s="51">
        <f t="shared" si="1"/>
        <v>9.8813463038340925E-3</v>
      </c>
      <c r="X32" s="29"/>
      <c r="Y32" s="29"/>
      <c r="AB32" s="38"/>
    </row>
    <row r="33" spans="1:28" ht="21.75" customHeight="1" x14ac:dyDescent="0.4">
      <c r="A33" s="66" t="s">
        <v>27</v>
      </c>
      <c r="B33" s="66"/>
      <c r="D33" s="19">
        <v>0</v>
      </c>
      <c r="E33" s="16"/>
      <c r="F33" s="19">
        <v>-18982935216</v>
      </c>
      <c r="G33" s="16"/>
      <c r="H33" s="19">
        <v>0</v>
      </c>
      <c r="I33" s="16"/>
      <c r="J33" s="19">
        <v>-18982935216</v>
      </c>
      <c r="K33" s="16"/>
      <c r="L33" s="20">
        <v>21.75</v>
      </c>
      <c r="M33" s="16"/>
      <c r="N33" s="19">
        <v>0</v>
      </c>
      <c r="O33" s="16"/>
      <c r="P33" s="21">
        <v>-1861072079</v>
      </c>
      <c r="Q33" s="16"/>
      <c r="R33" s="19">
        <v>0</v>
      </c>
      <c r="S33" s="16"/>
      <c r="T33" s="21">
        <f t="shared" si="0"/>
        <v>-1861072079</v>
      </c>
      <c r="U33" s="16"/>
      <c r="V33" s="51">
        <f t="shared" si="1"/>
        <v>-1.4803130629035818E-2</v>
      </c>
      <c r="X33" s="29"/>
      <c r="Y33" s="29"/>
      <c r="AB33" s="38"/>
    </row>
    <row r="34" spans="1:28" ht="21.75" customHeight="1" x14ac:dyDescent="0.4">
      <c r="A34" s="67" t="s">
        <v>19</v>
      </c>
      <c r="B34" s="67"/>
      <c r="D34" s="22">
        <v>0</v>
      </c>
      <c r="E34" s="16"/>
      <c r="F34" s="22">
        <v>-15171986340</v>
      </c>
      <c r="G34" s="16"/>
      <c r="H34" s="22">
        <v>0</v>
      </c>
      <c r="I34" s="16"/>
      <c r="J34" s="22">
        <v>-15171986340</v>
      </c>
      <c r="K34" s="16"/>
      <c r="L34" s="23">
        <v>17.39</v>
      </c>
      <c r="M34" s="16"/>
      <c r="N34" s="22">
        <v>0</v>
      </c>
      <c r="O34" s="16"/>
      <c r="P34" s="21">
        <v>-13858391346</v>
      </c>
      <c r="Q34" s="16"/>
      <c r="R34" s="22">
        <v>0</v>
      </c>
      <c r="S34" s="16"/>
      <c r="T34" s="21">
        <f t="shared" si="0"/>
        <v>-13858391346</v>
      </c>
      <c r="U34" s="16"/>
      <c r="V34" s="51">
        <f t="shared" si="1"/>
        <v>-0.11023086086669377</v>
      </c>
      <c r="X34" s="29"/>
      <c r="Y34" s="29"/>
      <c r="AB34" s="38"/>
    </row>
    <row r="35" spans="1:28" ht="21.75" customHeight="1" thickBot="1" x14ac:dyDescent="0.45">
      <c r="A35" s="68" t="s">
        <v>42</v>
      </c>
      <c r="B35" s="68"/>
      <c r="D35" s="25">
        <v>0</v>
      </c>
      <c r="E35" s="16"/>
      <c r="F35" s="25">
        <f>SUM(F9:F34)</f>
        <v>-92802390349</v>
      </c>
      <c r="G35" s="16"/>
      <c r="H35" s="25">
        <f>SUM(H9:H34)</f>
        <v>9624746784</v>
      </c>
      <c r="I35" s="16"/>
      <c r="J35" s="25">
        <f>SUM(J9:J34)</f>
        <v>-83177643565</v>
      </c>
      <c r="K35" s="16"/>
      <c r="L35" s="26">
        <f>SUM(L9:L34)</f>
        <v>95.309999999999988</v>
      </c>
      <c r="M35" s="16"/>
      <c r="N35" s="25">
        <f>SUM(N9:N34)</f>
        <v>387454765</v>
      </c>
      <c r="O35" s="16"/>
      <c r="P35" s="25">
        <f>SUM(P9:P34)</f>
        <v>87131569713</v>
      </c>
      <c r="Q35" s="16"/>
      <c r="R35" s="25">
        <f>SUM(R9:R34)</f>
        <v>31013444336</v>
      </c>
      <c r="S35" s="16"/>
      <c r="T35" s="25">
        <f>SUM(T9:T34)</f>
        <v>118532468814</v>
      </c>
      <c r="U35" s="16"/>
      <c r="V35" s="52">
        <f>SUM(V9:V34)</f>
        <v>0.94281765839965459</v>
      </c>
      <c r="X35" s="29"/>
      <c r="Y35" s="29"/>
      <c r="AB35" s="38"/>
    </row>
    <row r="37" spans="1:28" x14ac:dyDescent="0.4">
      <c r="P37" s="58"/>
      <c r="Q37" s="57"/>
      <c r="R37" s="58"/>
    </row>
    <row r="38" spans="1:28" x14ac:dyDescent="0.4">
      <c r="P38" s="58"/>
      <c r="Q38" s="57"/>
      <c r="R38" s="57"/>
    </row>
  </sheetData>
  <mergeCells count="36">
    <mergeCell ref="A1:V1"/>
    <mergeCell ref="A2:V2"/>
    <mergeCell ref="A3:V3"/>
    <mergeCell ref="B5:V5"/>
    <mergeCell ref="D6:L6"/>
    <mergeCell ref="N6:V6"/>
    <mergeCell ref="J7:L7"/>
    <mergeCell ref="T7:V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4:B34"/>
    <mergeCell ref="A35:B35"/>
    <mergeCell ref="A31:B31"/>
    <mergeCell ref="A32:B32"/>
    <mergeCell ref="A33:B33"/>
  </mergeCells>
  <pageMargins left="0.39" right="0.39" top="0.39" bottom="0.39" header="0" footer="0"/>
  <pageSetup scale="6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16"/>
  <sheetViews>
    <sheetView rightToLeft="1" view="pageBreakPreview" zoomScale="91" zoomScaleNormal="100" zoomScaleSheetLayoutView="91" workbookViewId="0">
      <selection activeCell="A8" sqref="A8:B8"/>
    </sheetView>
  </sheetViews>
  <sheetFormatPr defaultRowHeight="15.75" x14ac:dyDescent="0.4"/>
  <cols>
    <col min="1" max="1" width="6.28515625" style="3" customWidth="1"/>
    <col min="2" max="2" width="40.28515625" style="3" customWidth="1"/>
    <col min="3" max="3" width="1.28515625" style="3" customWidth="1"/>
    <col min="4" max="4" width="19.42578125" style="3" customWidth="1"/>
    <col min="5" max="5" width="1.28515625" style="3" customWidth="1"/>
    <col min="6" max="6" width="19.42578125" style="3" customWidth="1"/>
    <col min="7" max="7" width="8.5703125" style="3" customWidth="1"/>
    <col min="8" max="16384" width="9.140625" style="3"/>
  </cols>
  <sheetData>
    <row r="1" spans="1:6" ht="29.1" customHeight="1" x14ac:dyDescent="0.4">
      <c r="A1" s="72" t="s">
        <v>0</v>
      </c>
      <c r="B1" s="72"/>
      <c r="C1" s="72"/>
      <c r="D1" s="72"/>
      <c r="E1" s="72"/>
      <c r="F1" s="72"/>
    </row>
    <row r="2" spans="1:6" ht="21.75" customHeight="1" x14ac:dyDescent="0.4">
      <c r="A2" s="72" t="s">
        <v>50</v>
      </c>
      <c r="B2" s="72"/>
      <c r="C2" s="72"/>
      <c r="D2" s="72"/>
      <c r="E2" s="72"/>
      <c r="F2" s="72"/>
    </row>
    <row r="3" spans="1:6" ht="21.75" customHeight="1" x14ac:dyDescent="0.4">
      <c r="A3" s="72" t="s">
        <v>2</v>
      </c>
      <c r="B3" s="72"/>
      <c r="C3" s="72"/>
      <c r="D3" s="72"/>
      <c r="E3" s="72"/>
      <c r="F3" s="72"/>
    </row>
    <row r="4" spans="1:6" ht="14.45" customHeight="1" x14ac:dyDescent="0.4"/>
    <row r="5" spans="1:6" ht="23.25" customHeight="1" x14ac:dyDescent="0.4">
      <c r="A5" s="11" t="s">
        <v>74</v>
      </c>
      <c r="B5" s="77" t="s">
        <v>76</v>
      </c>
      <c r="C5" s="77"/>
      <c r="D5" s="77"/>
      <c r="E5" s="77"/>
      <c r="F5" s="77"/>
    </row>
    <row r="6" spans="1:6" ht="21.75" customHeight="1" x14ac:dyDescent="0.4">
      <c r="D6" s="12" t="s">
        <v>65</v>
      </c>
      <c r="F6" s="12" t="s">
        <v>66</v>
      </c>
    </row>
    <row r="7" spans="1:6" ht="36.4" customHeight="1" x14ac:dyDescent="0.4">
      <c r="A7" s="69" t="s">
        <v>77</v>
      </c>
      <c r="B7" s="69"/>
      <c r="D7" s="4" t="s">
        <v>78</v>
      </c>
      <c r="F7" s="4" t="s">
        <v>78</v>
      </c>
    </row>
    <row r="8" spans="1:6" ht="18.75" x14ac:dyDescent="0.4">
      <c r="A8" s="74" t="s">
        <v>100</v>
      </c>
      <c r="B8" s="74"/>
      <c r="D8" s="15">
        <v>3040970</v>
      </c>
      <c r="E8" s="16"/>
      <c r="F8" s="15">
        <v>170030418</v>
      </c>
    </row>
    <row r="9" spans="1:6" ht="18.75" x14ac:dyDescent="0.4">
      <c r="A9" s="75" t="s">
        <v>101</v>
      </c>
      <c r="B9" s="75"/>
      <c r="D9" s="19">
        <v>389279</v>
      </c>
      <c r="E9" s="16"/>
      <c r="F9" s="19">
        <v>920617</v>
      </c>
    </row>
    <row r="10" spans="1:6" ht="18.75" x14ac:dyDescent="0.4">
      <c r="A10" s="76" t="s">
        <v>102</v>
      </c>
      <c r="B10" s="76"/>
      <c r="D10" s="22">
        <v>1969134869</v>
      </c>
      <c r="E10" s="16"/>
      <c r="F10" s="22">
        <v>4410321883</v>
      </c>
    </row>
    <row r="11" spans="1:6" ht="21.75" customHeight="1" thickBot="1" x14ac:dyDescent="0.45">
      <c r="A11" s="68" t="s">
        <v>42</v>
      </c>
      <c r="B11" s="68"/>
      <c r="D11" s="25">
        <f>SUM(D8:D10)</f>
        <v>1972565118</v>
      </c>
      <c r="E11" s="16"/>
      <c r="F11" s="25">
        <f>SUM(F8:F10)</f>
        <v>4581272918</v>
      </c>
    </row>
    <row r="12" spans="1:6" ht="16.5" thickTop="1" x14ac:dyDescent="0.4"/>
    <row r="13" spans="1:6" x14ac:dyDescent="0.4">
      <c r="D13" s="58"/>
      <c r="E13" s="57"/>
      <c r="F13" s="57"/>
    </row>
    <row r="14" spans="1:6" x14ac:dyDescent="0.4">
      <c r="D14" s="58"/>
      <c r="E14" s="57"/>
      <c r="F14" s="57"/>
    </row>
    <row r="15" spans="1:6" x14ac:dyDescent="0.4">
      <c r="D15" s="57"/>
      <c r="E15" s="57"/>
      <c r="F15" s="57"/>
    </row>
    <row r="16" spans="1:6" x14ac:dyDescent="0.4">
      <c r="D16" s="57"/>
      <c r="E16" s="57"/>
      <c r="F16" s="57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5"/>
  <sheetViews>
    <sheetView rightToLeft="1" view="pageBreakPreview" zoomScale="98" zoomScaleNormal="100" zoomScaleSheetLayoutView="98" workbookViewId="0">
      <selection activeCell="A10" sqref="A10:B10"/>
    </sheetView>
  </sheetViews>
  <sheetFormatPr defaultRowHeight="15.75" x14ac:dyDescent="0.4"/>
  <cols>
    <col min="1" max="1" width="7.28515625" style="3" customWidth="1"/>
    <col min="2" max="2" width="30.140625" style="3" customWidth="1"/>
    <col min="3" max="3" width="1.28515625" style="3" customWidth="1"/>
    <col min="4" max="4" width="19.42578125" style="3" customWidth="1"/>
    <col min="5" max="5" width="1.28515625" style="3" customWidth="1"/>
    <col min="6" max="6" width="19.42578125" style="3" customWidth="1"/>
    <col min="7" max="16384" width="9.140625" style="3"/>
  </cols>
  <sheetData>
    <row r="1" spans="1:6" ht="29.1" customHeight="1" x14ac:dyDescent="0.4">
      <c r="A1" s="72" t="s">
        <v>0</v>
      </c>
      <c r="B1" s="72"/>
      <c r="C1" s="72"/>
      <c r="D1" s="72"/>
      <c r="E1" s="72"/>
      <c r="F1" s="72"/>
    </row>
    <row r="2" spans="1:6" ht="21.75" customHeight="1" x14ac:dyDescent="0.4">
      <c r="A2" s="72" t="s">
        <v>50</v>
      </c>
      <c r="B2" s="72"/>
      <c r="C2" s="72"/>
      <c r="D2" s="72"/>
      <c r="E2" s="72"/>
      <c r="F2" s="72"/>
    </row>
    <row r="3" spans="1:6" ht="21.75" customHeight="1" x14ac:dyDescent="0.4">
      <c r="A3" s="72" t="s">
        <v>2</v>
      </c>
      <c r="B3" s="72"/>
      <c r="C3" s="72"/>
      <c r="D3" s="72"/>
      <c r="E3" s="72"/>
      <c r="F3" s="72"/>
    </row>
    <row r="4" spans="1:6" ht="14.45" customHeight="1" x14ac:dyDescent="0.4"/>
    <row r="5" spans="1:6" ht="29.1" customHeight="1" x14ac:dyDescent="0.4">
      <c r="A5" s="11" t="s">
        <v>75</v>
      </c>
      <c r="B5" s="73" t="s">
        <v>62</v>
      </c>
      <c r="C5" s="73"/>
      <c r="D5" s="73"/>
      <c r="E5" s="73"/>
      <c r="F5" s="73"/>
    </row>
    <row r="6" spans="1:6" ht="14.45" customHeight="1" x14ac:dyDescent="0.4">
      <c r="D6" s="12" t="s">
        <v>65</v>
      </c>
      <c r="F6" s="12" t="s">
        <v>9</v>
      </c>
    </row>
    <row r="7" spans="1:6" ht="22.5" customHeight="1" x14ac:dyDescent="0.4">
      <c r="A7" s="69" t="s">
        <v>62</v>
      </c>
      <c r="B7" s="69"/>
      <c r="D7" s="13" t="s">
        <v>47</v>
      </c>
      <c r="F7" s="13" t="s">
        <v>47</v>
      </c>
    </row>
    <row r="8" spans="1:6" ht="21.75" customHeight="1" x14ac:dyDescent="0.4">
      <c r="A8" s="70" t="s">
        <v>62</v>
      </c>
      <c r="B8" s="70"/>
      <c r="D8" s="15">
        <v>0</v>
      </c>
      <c r="E8" s="16"/>
      <c r="F8" s="15">
        <v>1664769695</v>
      </c>
    </row>
    <row r="9" spans="1:6" ht="21.75" customHeight="1" x14ac:dyDescent="0.4">
      <c r="A9" s="67" t="s">
        <v>79</v>
      </c>
      <c r="B9" s="67"/>
      <c r="D9" s="22">
        <v>3431899</v>
      </c>
      <c r="E9" s="16"/>
      <c r="F9" s="22">
        <v>45511049</v>
      </c>
    </row>
    <row r="10" spans="1:6" ht="21.75" customHeight="1" x14ac:dyDescent="0.4">
      <c r="A10" s="78" t="s">
        <v>42</v>
      </c>
      <c r="B10" s="78"/>
      <c r="D10" s="25">
        <f>SUM(D8:D9)</f>
        <v>3431899</v>
      </c>
      <c r="E10" s="16"/>
      <c r="F10" s="25">
        <f>SUM(F8:F9)</f>
        <v>1710280744</v>
      </c>
    </row>
    <row r="12" spans="1:6" x14ac:dyDescent="0.4">
      <c r="D12" s="58"/>
      <c r="E12" s="57"/>
      <c r="F12" s="57"/>
    </row>
    <row r="13" spans="1:6" x14ac:dyDescent="0.4">
      <c r="D13" s="58"/>
      <c r="E13" s="57"/>
      <c r="F13" s="57"/>
    </row>
    <row r="14" spans="1:6" x14ac:dyDescent="0.4">
      <c r="D14" s="57"/>
      <c r="E14" s="57"/>
      <c r="F14" s="57"/>
    </row>
    <row r="15" spans="1:6" x14ac:dyDescent="0.4">
      <c r="D15" s="57"/>
      <c r="E15" s="57"/>
      <c r="F15" s="57"/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V14"/>
  <sheetViews>
    <sheetView rightToLeft="1" view="pageBreakPreview" zoomScale="94" zoomScaleNormal="100" zoomScaleSheetLayoutView="94" workbookViewId="0">
      <selection activeCell="A8" sqref="A8"/>
    </sheetView>
  </sheetViews>
  <sheetFormatPr defaultRowHeight="15.75" x14ac:dyDescent="0.4"/>
  <cols>
    <col min="1" max="1" width="39" style="3" customWidth="1"/>
    <col min="2" max="2" width="1.28515625" style="3" customWidth="1"/>
    <col min="3" max="3" width="20.140625" style="3" customWidth="1"/>
    <col min="4" max="4" width="1.28515625" style="3" customWidth="1"/>
    <col min="5" max="5" width="28.140625" style="3" customWidth="1"/>
    <col min="6" max="6" width="1.28515625" style="3" customWidth="1"/>
    <col min="7" max="7" width="23" style="3" customWidth="1"/>
    <col min="8" max="8" width="1.28515625" style="3" customWidth="1"/>
    <col min="9" max="9" width="20" style="3" customWidth="1"/>
    <col min="10" max="10" width="1.28515625" style="3" customWidth="1"/>
    <col min="11" max="11" width="13.85546875" style="3" customWidth="1"/>
    <col min="12" max="12" width="1.28515625" style="3" customWidth="1"/>
    <col min="13" max="13" width="21.42578125" style="3" customWidth="1"/>
    <col min="14" max="14" width="1.28515625" style="3" customWidth="1"/>
    <col min="15" max="15" width="20" style="3" customWidth="1"/>
    <col min="16" max="16" width="1.28515625" style="3" customWidth="1"/>
    <col min="17" max="17" width="12.7109375" style="3" bestFit="1" customWidth="1"/>
    <col min="18" max="18" width="1.28515625" style="3" customWidth="1"/>
    <col min="19" max="19" width="20" style="3" bestFit="1" customWidth="1"/>
    <col min="20" max="20" width="9.140625" style="3"/>
    <col min="21" max="21" width="10.140625" style="3" bestFit="1" customWidth="1"/>
    <col min="22" max="16384" width="9.140625" style="3"/>
  </cols>
  <sheetData>
    <row r="1" spans="1:22" ht="29.1" customHeight="1" x14ac:dyDescent="0.4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1:22" ht="21.75" customHeight="1" x14ac:dyDescent="0.4">
      <c r="A2" s="72" t="s">
        <v>50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</row>
    <row r="3" spans="1:22" ht="21.75" customHeight="1" x14ac:dyDescent="0.4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</row>
    <row r="4" spans="1:22" ht="14.45" customHeight="1" x14ac:dyDescent="0.4"/>
    <row r="5" spans="1:22" ht="23.25" customHeight="1" x14ac:dyDescent="0.4">
      <c r="A5" s="77" t="s">
        <v>68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</row>
    <row r="6" spans="1:22" ht="18.75" customHeight="1" x14ac:dyDescent="0.4">
      <c r="A6" s="69" t="s">
        <v>43</v>
      </c>
      <c r="C6" s="69" t="s">
        <v>80</v>
      </c>
      <c r="D6" s="69"/>
      <c r="E6" s="69"/>
      <c r="F6" s="69"/>
      <c r="G6" s="69"/>
      <c r="I6" s="69" t="s">
        <v>65</v>
      </c>
      <c r="J6" s="69"/>
      <c r="K6" s="69"/>
      <c r="L6" s="69"/>
      <c r="M6" s="69"/>
      <c r="O6" s="69" t="s">
        <v>66</v>
      </c>
      <c r="P6" s="69"/>
      <c r="Q6" s="69"/>
      <c r="R6" s="69"/>
      <c r="S6" s="69"/>
    </row>
    <row r="7" spans="1:22" ht="29.1" customHeight="1" x14ac:dyDescent="0.4">
      <c r="A7" s="69"/>
      <c r="C7" s="4" t="s">
        <v>81</v>
      </c>
      <c r="D7" s="5"/>
      <c r="E7" s="4" t="s">
        <v>82</v>
      </c>
      <c r="F7" s="5"/>
      <c r="G7" s="4" t="s">
        <v>83</v>
      </c>
      <c r="I7" s="4" t="s">
        <v>84</v>
      </c>
      <c r="J7" s="5"/>
      <c r="K7" s="4" t="s">
        <v>85</v>
      </c>
      <c r="L7" s="5"/>
      <c r="M7" s="4" t="s">
        <v>86</v>
      </c>
      <c r="O7" s="4" t="s">
        <v>84</v>
      </c>
      <c r="P7" s="5"/>
      <c r="Q7" s="4" t="s">
        <v>85</v>
      </c>
      <c r="R7" s="5"/>
      <c r="S7" s="4" t="s">
        <v>86</v>
      </c>
    </row>
    <row r="8" spans="1:22" ht="25.5" customHeight="1" x14ac:dyDescent="0.4">
      <c r="A8" s="63" t="s">
        <v>104</v>
      </c>
      <c r="C8" s="44" t="s">
        <v>87</v>
      </c>
      <c r="E8" s="18">
        <v>8000000</v>
      </c>
      <c r="G8" s="18">
        <v>55</v>
      </c>
      <c r="I8" s="43">
        <v>0</v>
      </c>
      <c r="J8" s="16"/>
      <c r="K8" s="43">
        <v>0</v>
      </c>
      <c r="L8" s="16"/>
      <c r="M8" s="43">
        <v>0</v>
      </c>
      <c r="O8" s="43">
        <v>440000000</v>
      </c>
      <c r="P8" s="16"/>
      <c r="Q8" s="43">
        <v>52545235</v>
      </c>
      <c r="R8" s="16"/>
      <c r="S8" s="43">
        <f>O8-Q8</f>
        <v>387454765</v>
      </c>
      <c r="U8" s="29">
        <f>O8-Q8</f>
        <v>387454765</v>
      </c>
      <c r="V8" s="29">
        <f>S8-U8</f>
        <v>0</v>
      </c>
    </row>
    <row r="9" spans="1:22" ht="21.75" customHeight="1" x14ac:dyDescent="0.4">
      <c r="A9" s="10" t="s">
        <v>42</v>
      </c>
      <c r="C9" s="35"/>
      <c r="D9" s="45"/>
      <c r="E9" s="35"/>
      <c r="F9" s="45"/>
      <c r="G9" s="35"/>
      <c r="I9" s="25">
        <v>0</v>
      </c>
      <c r="J9" s="16"/>
      <c r="K9" s="25">
        <v>0</v>
      </c>
      <c r="L9" s="16"/>
      <c r="M9" s="25">
        <v>0</v>
      </c>
      <c r="O9" s="25">
        <f>SUM(O8)</f>
        <v>440000000</v>
      </c>
      <c r="P9" s="16"/>
      <c r="Q9" s="25">
        <f>SUM(Q8)</f>
        <v>52545235</v>
      </c>
      <c r="R9" s="16"/>
      <c r="S9" s="25">
        <f>SUM(S8)</f>
        <v>387454765</v>
      </c>
    </row>
    <row r="11" spans="1:22" x14ac:dyDescent="0.4">
      <c r="C11" s="79"/>
      <c r="D11" s="79"/>
      <c r="E11" s="79"/>
      <c r="F11" s="79"/>
      <c r="G11" s="79"/>
      <c r="O11" s="58"/>
      <c r="P11" s="57"/>
      <c r="Q11" s="58"/>
      <c r="R11" s="57"/>
    </row>
    <row r="12" spans="1:22" x14ac:dyDescent="0.4">
      <c r="O12" s="57"/>
      <c r="P12" s="57"/>
      <c r="Q12" s="57"/>
      <c r="R12" s="57"/>
    </row>
    <row r="13" spans="1:22" x14ac:dyDescent="0.4">
      <c r="O13" s="57"/>
      <c r="P13" s="57"/>
      <c r="Q13" s="57"/>
      <c r="R13" s="57"/>
    </row>
    <row r="14" spans="1:22" x14ac:dyDescent="0.4">
      <c r="O14" s="57"/>
      <c r="P14" s="57"/>
      <c r="Q14" s="57"/>
      <c r="R14" s="57"/>
    </row>
  </sheetData>
  <mergeCells count="9">
    <mergeCell ref="C11:G11"/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57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1"/>
  <sheetViews>
    <sheetView rightToLeft="1" view="pageBreakPreview" zoomScale="94" zoomScaleNormal="100" zoomScaleSheetLayoutView="94" workbookViewId="0">
      <selection activeCell="A8" sqref="A8"/>
    </sheetView>
  </sheetViews>
  <sheetFormatPr defaultRowHeight="15.75" x14ac:dyDescent="0.4"/>
  <cols>
    <col min="1" max="1" width="39" style="3" customWidth="1"/>
    <col min="2" max="2" width="1.28515625" style="3" customWidth="1"/>
    <col min="3" max="3" width="16" style="3" bestFit="1" customWidth="1"/>
    <col min="4" max="4" width="1.28515625" style="3" customWidth="1"/>
    <col min="5" max="5" width="17.5703125" style="3" customWidth="1"/>
    <col min="6" max="6" width="1.28515625" style="3" customWidth="1"/>
    <col min="7" max="7" width="15.5703125" style="3" customWidth="1"/>
    <col min="8" max="8" width="1.28515625" style="3" customWidth="1"/>
    <col min="9" max="9" width="19" style="3" customWidth="1"/>
    <col min="10" max="10" width="1.28515625" style="3" customWidth="1"/>
    <col min="11" max="11" width="15" style="3" customWidth="1"/>
    <col min="12" max="12" width="1.28515625" style="3" customWidth="1"/>
    <col min="13" max="13" width="20.42578125" style="3" customWidth="1"/>
    <col min="14" max="16384" width="9.140625" style="3"/>
  </cols>
  <sheetData>
    <row r="1" spans="1:13" ht="29.1" customHeight="1" x14ac:dyDescent="0.4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 ht="21.75" customHeight="1" x14ac:dyDescent="0.4">
      <c r="A2" s="72" t="s">
        <v>50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 ht="21.75" customHeight="1" x14ac:dyDescent="0.4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3" ht="14.45" customHeight="1" x14ac:dyDescent="0.4"/>
    <row r="5" spans="1:13" ht="28.5" customHeight="1" x14ac:dyDescent="0.4">
      <c r="A5" s="77" t="s">
        <v>90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</row>
    <row r="6" spans="1:13" ht="14.45" customHeight="1" x14ac:dyDescent="0.4">
      <c r="A6" s="69" t="s">
        <v>53</v>
      </c>
      <c r="C6" s="69" t="s">
        <v>65</v>
      </c>
      <c r="D6" s="69"/>
      <c r="E6" s="69"/>
      <c r="F6" s="69"/>
      <c r="G6" s="69"/>
      <c r="I6" s="69" t="s">
        <v>66</v>
      </c>
      <c r="J6" s="69"/>
      <c r="K6" s="69"/>
      <c r="L6" s="69"/>
      <c r="M6" s="69"/>
    </row>
    <row r="7" spans="1:13" ht="29.1" customHeight="1" x14ac:dyDescent="0.4">
      <c r="A7" s="69"/>
      <c r="C7" s="4" t="s">
        <v>88</v>
      </c>
      <c r="D7" s="5"/>
      <c r="E7" s="4" t="s">
        <v>85</v>
      </c>
      <c r="F7" s="5"/>
      <c r="G7" s="4" t="s">
        <v>89</v>
      </c>
      <c r="I7" s="4" t="s">
        <v>88</v>
      </c>
      <c r="J7" s="5"/>
      <c r="K7" s="4" t="s">
        <v>85</v>
      </c>
      <c r="L7" s="5"/>
      <c r="M7" s="4" t="s">
        <v>89</v>
      </c>
    </row>
    <row r="8" spans="1:13" ht="21.75" customHeight="1" x14ac:dyDescent="0.4">
      <c r="A8" s="7" t="s">
        <v>97</v>
      </c>
      <c r="C8" s="18">
        <v>3040970</v>
      </c>
      <c r="D8" s="16"/>
      <c r="E8" s="18">
        <v>0</v>
      </c>
      <c r="F8" s="16"/>
      <c r="G8" s="18">
        <v>3040970</v>
      </c>
      <c r="H8" s="16"/>
      <c r="I8" s="18">
        <v>170030418</v>
      </c>
      <c r="J8" s="16"/>
      <c r="K8" s="18">
        <v>0</v>
      </c>
      <c r="L8" s="16"/>
      <c r="M8" s="18">
        <v>170030418</v>
      </c>
    </row>
    <row r="9" spans="1:13" ht="21.75" customHeight="1" x14ac:dyDescent="0.4">
      <c r="A9" s="8" t="s">
        <v>101</v>
      </c>
      <c r="C9" s="21">
        <v>389279</v>
      </c>
      <c r="D9" s="16"/>
      <c r="E9" s="21">
        <v>0</v>
      </c>
      <c r="F9" s="16"/>
      <c r="G9" s="21">
        <v>389279</v>
      </c>
      <c r="H9" s="16"/>
      <c r="I9" s="21">
        <v>920617</v>
      </c>
      <c r="J9" s="16"/>
      <c r="K9" s="21">
        <v>0</v>
      </c>
      <c r="L9" s="16"/>
      <c r="M9" s="21">
        <v>920617</v>
      </c>
    </row>
    <row r="10" spans="1:13" ht="21.75" customHeight="1" x14ac:dyDescent="0.4">
      <c r="A10" s="9" t="s">
        <v>99</v>
      </c>
      <c r="C10" s="24">
        <v>1969134869</v>
      </c>
      <c r="D10" s="16"/>
      <c r="E10" s="24">
        <v>0</v>
      </c>
      <c r="F10" s="16"/>
      <c r="G10" s="24">
        <v>1969134869</v>
      </c>
      <c r="H10" s="16"/>
      <c r="I10" s="24">
        <v>4410321883</v>
      </c>
      <c r="J10" s="16"/>
      <c r="K10" s="24">
        <v>0</v>
      </c>
      <c r="L10" s="16"/>
      <c r="M10" s="24">
        <v>4410321883</v>
      </c>
    </row>
    <row r="11" spans="1:13" ht="21.75" customHeight="1" x14ac:dyDescent="0.4">
      <c r="A11" s="10" t="s">
        <v>42</v>
      </c>
      <c r="C11" s="25">
        <f>SUM(C8:C10)</f>
        <v>1972565118</v>
      </c>
      <c r="D11" s="16"/>
      <c r="E11" s="25">
        <f>SUM(E8:E10)</f>
        <v>0</v>
      </c>
      <c r="F11" s="16"/>
      <c r="G11" s="25">
        <f>SUM(G8:G10)</f>
        <v>1972565118</v>
      </c>
      <c r="H11" s="16"/>
      <c r="I11" s="25">
        <f>SUM(I8:I10)</f>
        <v>4581272918</v>
      </c>
      <c r="J11" s="16"/>
      <c r="K11" s="25">
        <f>SUM(K8:K10)</f>
        <v>0</v>
      </c>
      <c r="L11" s="16"/>
      <c r="M11" s="25">
        <f>SUM(M8:M10)</f>
        <v>4581272918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0</vt:lpstr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سپرده بانکی'!Print_Area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Zahra Jafari</dc:creator>
  <dc:description/>
  <cp:lastModifiedBy>Soheil Sadegh Zadeh</cp:lastModifiedBy>
  <dcterms:created xsi:type="dcterms:W3CDTF">2025-02-26T09:29:22Z</dcterms:created>
  <dcterms:modified xsi:type="dcterms:W3CDTF">2025-02-26T13:05:39Z</dcterms:modified>
</cp:coreProperties>
</file>