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0010 دی\"/>
    </mc:Choice>
  </mc:AlternateContent>
  <xr:revisionPtr revIDLastSave="0" documentId="13_ncr:1_{BC51C0DE-CFA2-4233-97FB-00DA2E0E2AD7}" xr6:coauthVersionLast="47" xr6:coauthVersionMax="47" xr10:uidLastSave="{00000000-0000-0000-0000-000000000000}"/>
  <bookViews>
    <workbookView xWindow="10170" yWindow="555" windowWidth="12180" windowHeight="12285" tabRatio="828" xr2:uid="{00000000-000D-0000-FFFF-FFFF00000000}"/>
  </bookViews>
  <sheets>
    <sheet name="0" sheetId="22" r:id="rId1"/>
    <sheet name="صورت وضعیت" sheetId="1" state="hidden" r:id="rId2"/>
    <sheet name="سهام" sheetId="2" r:id="rId3"/>
    <sheet name="اوراق مشتقه" sheetId="3" state="hidden" r:id="rId4"/>
    <sheet name="واحدهای صندوق" sheetId="4" state="hidden" r:id="rId5"/>
    <sheet name="اوراق" sheetId="5" state="hidden" r:id="rId6"/>
    <sheet name="تعدیل قیمت" sheetId="6" state="hidden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state="hidden" r:id="rId11"/>
    <sheet name="درآمد سرمایه گذاری در اوراق به" sheetId="11" state="hidden" r:id="rId12"/>
    <sheet name="مبالغ تخصیصی اوراق" sheetId="12" state="hidden" r:id="rId13"/>
    <sheet name="درآمد سپرده بانکی" sheetId="13" r:id="rId14"/>
    <sheet name="سایر درآمدها" sheetId="14" r:id="rId15"/>
    <sheet name="درآمد سود سهام" sheetId="15" r:id="rId16"/>
    <sheet name="درآمد سود صندوق" sheetId="16" state="hidden" r:id="rId17"/>
    <sheet name="سود اوراق بهادار" sheetId="17" state="hidden" r:id="rId18"/>
    <sheet name="سود سپرده بانکی" sheetId="18" r:id="rId19"/>
    <sheet name="درآمد ناشی از فروش" sheetId="19" r:id="rId20"/>
    <sheet name="درآمد اعمال اختیار" sheetId="20" state="hidden" r:id="rId21"/>
    <sheet name="درآمد ناشی از تغییر قیمت اوراق" sheetId="21" r:id="rId22"/>
  </sheets>
  <definedNames>
    <definedName name="_xlnm.Print_Area" localSheetId="5">اوراق!$A$1:$AM$8</definedName>
    <definedName name="_xlnm.Print_Area" localSheetId="3">'اوراق مشتقه'!$A$1:$AX$36</definedName>
    <definedName name="_xlnm.Print_Area" localSheetId="6">'تعدیل قیمت'!$A$1:$N$8</definedName>
    <definedName name="_xlnm.Print_Area" localSheetId="8">درآمد!$A$1:$J$12</definedName>
    <definedName name="_xlnm.Print_Area" localSheetId="20">'درآمد اعمال اختیار'!$A$1:$Z$8</definedName>
    <definedName name="_xlnm.Print_Area" localSheetId="13">'درآمد سپرده بانکی'!$A$1:$F$13</definedName>
    <definedName name="_xlnm.Print_Area" localSheetId="11">'درآمد سرمایه گذاری در اوراق به'!$A$1:$S$8</definedName>
    <definedName name="_xlnm.Print_Area" localSheetId="9">'درآمد سرمایه گذاری در سهام'!$A$1:$V$33</definedName>
    <definedName name="_xlnm.Print_Area" localSheetId="10">'درآمد سرمایه گذاری در صندوق'!$A$1:$W$8</definedName>
    <definedName name="_xlnm.Print_Area" localSheetId="15">'درآمد سود سهام'!$A$1:$S$11</definedName>
    <definedName name="_xlnm.Print_Area" localSheetId="16">'درآمد سود صندوق'!$A$1:$L$7</definedName>
    <definedName name="_xlnm.Print_Area" localSheetId="21">'درآمد ناشی از تغییر قیمت اوراق'!$A$1:$Q$30</definedName>
    <definedName name="_xlnm.Print_Area" localSheetId="19">'درآمد ناشی از فروش'!$A$1:$Q$21</definedName>
    <definedName name="_xlnm.Print_Area" localSheetId="14">'سایر درآمدها'!$A$1:$G$11</definedName>
    <definedName name="_xlnm.Print_Area" localSheetId="7">سپرده!$A$1:$L$13</definedName>
    <definedName name="_xlnm.Print_Area" localSheetId="2">سهام!$A$1:$AA$33</definedName>
    <definedName name="_xlnm.Print_Area" localSheetId="17">'سود اوراق بهادار'!$A$1:$T$7</definedName>
    <definedName name="_xlnm.Print_Area" localSheetId="18">'سود سپرده بانکی'!$A$1:$M$12</definedName>
    <definedName name="_xlnm.Print_Area" localSheetId="1">'صورت وضعیت'!$A$1:$C$6</definedName>
    <definedName name="_xlnm.Print_Area" localSheetId="12">'مبالغ تخصیصی اوراق'!$A$1:$R$40</definedName>
    <definedName name="_xlnm.Print_Area" localSheetId="4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9" l="1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10" i="9"/>
  <c r="T9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10" i="9"/>
  <c r="J9" i="9"/>
  <c r="I10" i="19"/>
  <c r="I11" i="19"/>
  <c r="I12" i="19"/>
  <c r="I13" i="19"/>
  <c r="I14" i="19"/>
  <c r="I15" i="19"/>
  <c r="I16" i="19"/>
  <c r="I17" i="19"/>
  <c r="I18" i="19"/>
  <c r="I19" i="19"/>
  <c r="I9" i="19"/>
  <c r="I8" i="19"/>
  <c r="Q11" i="19"/>
  <c r="Q12" i="19"/>
  <c r="Q13" i="19"/>
  <c r="Q14" i="19"/>
  <c r="Q15" i="19"/>
  <c r="Q16" i="19"/>
  <c r="Q17" i="19"/>
  <c r="Q18" i="19"/>
  <c r="Q19" i="19"/>
  <c r="Q10" i="19"/>
  <c r="Q9" i="19"/>
  <c r="Q8" i="19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9" i="21"/>
  <c r="I8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9" i="21"/>
  <c r="Q8" i="21"/>
  <c r="V11" i="9" l="1"/>
  <c r="V32" i="9" s="1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10" i="9"/>
  <c r="V9" i="9"/>
  <c r="L11" i="7"/>
  <c r="L9" i="7"/>
  <c r="L10" i="7"/>
  <c r="L8" i="7"/>
  <c r="AA31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10" i="2"/>
  <c r="AA9" i="2"/>
  <c r="Q28" i="21"/>
  <c r="O28" i="21"/>
  <c r="M28" i="21"/>
  <c r="K28" i="21"/>
  <c r="I28" i="21"/>
  <c r="G28" i="21"/>
  <c r="E28" i="21"/>
  <c r="C28" i="21"/>
  <c r="Q20" i="19"/>
  <c r="O20" i="19"/>
  <c r="M20" i="19"/>
  <c r="K20" i="19"/>
  <c r="I20" i="19"/>
  <c r="G20" i="19"/>
  <c r="E20" i="19"/>
  <c r="C20" i="19"/>
  <c r="M11" i="18"/>
  <c r="I11" i="18"/>
  <c r="G11" i="18"/>
  <c r="C11" i="18"/>
  <c r="F10" i="14"/>
  <c r="F10" i="8" s="1"/>
  <c r="J10" i="8" s="1"/>
  <c r="D10" i="14"/>
  <c r="F11" i="13"/>
  <c r="D11" i="13"/>
  <c r="F9" i="8" s="1"/>
  <c r="J9" i="8" s="1"/>
  <c r="T32" i="9"/>
  <c r="R32" i="9"/>
  <c r="P32" i="9"/>
  <c r="N32" i="9"/>
  <c r="J32" i="9"/>
  <c r="H32" i="9"/>
  <c r="F32" i="9"/>
  <c r="D32" i="9"/>
  <c r="J10" i="7"/>
  <c r="J9" i="7"/>
  <c r="J8" i="7"/>
  <c r="H11" i="7"/>
  <c r="F11" i="7"/>
  <c r="D11" i="7"/>
  <c r="E31" i="2"/>
  <c r="G31" i="2"/>
  <c r="I31" i="2"/>
  <c r="K31" i="2"/>
  <c r="M31" i="2"/>
  <c r="O31" i="2"/>
  <c r="Q31" i="2"/>
  <c r="S31" i="2"/>
  <c r="W31" i="2"/>
  <c r="Y31" i="2"/>
  <c r="F8" i="8" l="1"/>
  <c r="J8" i="8" s="1"/>
  <c r="F11" i="8"/>
  <c r="H9" i="8" s="1"/>
  <c r="J11" i="8"/>
  <c r="L13" i="9"/>
  <c r="L10" i="9"/>
  <c r="L19" i="9"/>
  <c r="L15" i="9"/>
  <c r="J11" i="7"/>
  <c r="H10" i="8" l="1"/>
  <c r="L29" i="9"/>
  <c r="H8" i="8"/>
  <c r="L16" i="9"/>
  <c r="L9" i="9"/>
  <c r="L27" i="9"/>
  <c r="L17" i="9"/>
  <c r="L18" i="9"/>
  <c r="L20" i="9"/>
  <c r="L11" i="9"/>
  <c r="L31" i="9"/>
  <c r="L24" i="9"/>
  <c r="L25" i="9"/>
  <c r="L22" i="9"/>
  <c r="L26" i="9"/>
  <c r="L23" i="9"/>
  <c r="L12" i="9"/>
  <c r="L28" i="9"/>
  <c r="L21" i="9"/>
  <c r="L14" i="9"/>
  <c r="L30" i="9"/>
  <c r="H11" i="8"/>
  <c r="L32" i="9" l="1"/>
</calcChain>
</file>

<file path=xl/sharedStrings.xml><?xml version="1.0" encoding="utf-8"?>
<sst xmlns="http://schemas.openxmlformats.org/spreadsheetml/2006/main" count="484" uniqueCount="188">
  <si>
    <t>صندوق سرمایه گذاری بخشی صنایع معیار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</si>
  <si>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</si>
  <si>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</si>
  <si>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</si>
  <si>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</si>
  <si>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</si>
  <si>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</si>
  <si>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</si>
  <si>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</si>
  <si>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</si>
  <si>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</si>
  <si>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</si>
  <si>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</si>
  <si>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</si>
  <si>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</si>
  <si>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</si>
  <si>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</si>
  <si>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</si>
  <si>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</si>
  <si>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</si>
  <si>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</si>
  <si>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بهمن  دیزل</t>
  </si>
  <si>
    <t>بیمه اتکایی ایران معین</t>
  </si>
  <si>
    <t>تولیدی برنا باطری</t>
  </si>
  <si>
    <t>رادیاتور ایران‌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</si>
  <si>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</si>
  <si>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</si>
  <si>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</si>
  <si>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</si>
  <si>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</si>
  <si>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فولاد مبارکه اصفهان</t>
  </si>
  <si>
    <t>گروه‌بهمن‌</t>
  </si>
  <si>
    <t>گسترش‌سرمایه‌گذاری‌ایران‌خودرو</t>
  </si>
  <si>
    <t>گواهي سپرده کالايي شمش طلا</t>
  </si>
  <si>
    <t>کانی کربن طبس</t>
  </si>
  <si>
    <t>توسعه نیشکر و  صنایع جانبی</t>
  </si>
  <si>
    <t>مدیریت نیروگاهی ایرانیان مپنا</t>
  </si>
  <si>
    <t>نساجی بابکان</t>
  </si>
  <si>
    <t>فولاد سیرجان ایرانیان</t>
  </si>
  <si>
    <t>صنایع ارتباطی آوا</t>
  </si>
  <si>
    <t>دارویی و نهاده های زاگرس دارو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</si>
  <si>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</si>
  <si>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</si>
  <si>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</si>
  <si>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</si>
  <si>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</si>
  <si>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</si>
  <si>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</si>
  <si>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</si>
  <si>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</si>
  <si>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</si>
  <si>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</si>
  <si>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</si>
  <si>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</si>
  <si>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</si>
  <si>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</si>
  <si>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</si>
  <si>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</si>
  <si>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</si>
  <si>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</si>
  <si>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</si>
  <si>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</si>
  <si>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</si>
  <si>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</si>
  <si>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</si>
  <si>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</si>
  <si>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</si>
  <si>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</si>
  <si>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</si>
  <si>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</si>
  <si>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</si>
  <si>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</si>
  <si>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</si>
  <si>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</si>
  <si>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</si>
  <si>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</si>
  <si>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</si>
  <si>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</si>
  <si>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</si>
  <si>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</si>
  <si>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</si>
  <si>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</si>
  <si>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</si>
  <si>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</si>
  <si>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</si>
  <si>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</si>
  <si>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</si>
  <si>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</si>
  <si>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</si>
  <si>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</si>
  <si>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</si>
  <si>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</si>
  <si>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</si>
  <si>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</si>
  <si>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</si>
  <si>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</si>
  <si>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</si>
  <si>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</si>
  <si>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</si>
  <si>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</si>
  <si>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</si>
  <si>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</si>
  <si>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</si>
  <si>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</si>
  <si>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</si>
  <si>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</si>
  <si>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موتورسازان‌تراکتورسازی‌ایران‌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</si>
  <si>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</si>
  <si>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</si>
  <si>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</si>
  <si>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</si>
  <si>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</si>
  <si>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</si>
  <si>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</si>
  <si>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</si>
  <si>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</si>
  <si>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</si>
  <si>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</si>
  <si>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</si>
  <si>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</si>
  <si>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</si>
  <si>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</si>
  <si>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</si>
  <si>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</si>
  <si>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</si>
  <si>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</si>
  <si>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</si>
  <si>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</si>
  <si>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</si>
  <si>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</si>
  <si>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</si>
  <si>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</si>
  <si>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</si>
  <si>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</si>
  <si>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</si>
  <si>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</si>
  <si>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</si>
  <si>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</si>
  <si>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</si>
  <si>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</si>
  <si>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</si>
  <si>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</si>
  <si>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</si>
  <si>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</si>
  <si>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</si>
  <si>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</si>
  <si>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</si>
  <si>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</si>
  <si>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</si>
  <si>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1403/10/15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</si>
  <si>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</si>
  <si>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</si>
  <si>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</si>
  <si>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</si>
  <si>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</si>
  <si>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</si>
  <si>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</si>
  <si>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</si>
  <si>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</si>
  <si>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</si>
  <si>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</si>
  <si>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</si>
  <si>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</si>
  <si>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</si>
  <si>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</si>
  <si>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</si>
  <si>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</si>
  <si>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</si>
  <si>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</si>
  <si>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</si>
  <si>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</si>
  <si>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</si>
  <si>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</si>
  <si>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</si>
  <si>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</si>
  <si>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</si>
  <si>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</si>
  <si>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سپرده کوتاه مدت موسسه اعتباری ملل </t>
  </si>
  <si>
    <t xml:space="preserve">سپرده کوتاه مدت بانک خاورمیانه </t>
  </si>
  <si>
    <t xml:space="preserve">سپرده کوتاه مدت بانک گردشگری </t>
  </si>
  <si>
    <t>سپرده کوتاه مدت بانک خاورمیانه</t>
  </si>
  <si>
    <t>سپرده کوتاه مدت بانک گردشگری</t>
  </si>
  <si>
    <t>سرمایه‌گذاری‌ رنا  (هلدینگ‌)</t>
  </si>
  <si>
    <t>سپرده کوتاه مدت بانک خاورمیانه مهستان</t>
  </si>
  <si>
    <t>سپرده کوتاه مدت بانک گردشگری قیطریه</t>
  </si>
  <si>
    <t>سرمایه‌گذاری‌ رنا ( هلدینگ‌ )</t>
  </si>
  <si>
    <t xml:space="preserve"> منتهی به 1403/10/30</t>
  </si>
  <si>
    <t>صورت وضعیت پورتفوی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</si>
</sst>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5">
    <font>
      <sz val="10"/>
      <color rgb="FF000000"/>
      <name val="Arial"/>
      <charset val="1"/>
    </font>
    <font>
      <b/>
      <sz val="15"/>
      <color rgb="FF000000"/>
      <name val="Microsoft Sans Serif"/>
      <family val="2"/>
    </font>
    <font>
      <sz val="8"/>
      <color rgb="FF000000"/>
      <name val="Arial"/>
      <family val="2"/>
    </font>
    <font>
      <b/>
      <sz val="14"/>
      <color rgb="FF1E90FF"/>
      <name val="Microsoft Sans Serif"/>
      <family val="2"/>
    </font>
    <font>
      <b/>
      <sz val="12"/>
      <color rgb="FF000000"/>
      <name val="Microsoft Sans Serif"/>
      <family val="2"/>
    </font>
    <font>
      <sz val="10"/>
      <color rgb="FF000000"/>
      <name val="Arial"/>
      <family val="2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sz val="10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IRANSans"/>
    </font>
    <font>
      <sz val="11"/>
      <name val="Calibri"/>
      <family val="2"/>
    </font>
    <font>
      <b/>
      <sz val="16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</cellStyleXfs>
  <cellXfs count="9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8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3" fontId="10" fillId="0" borderId="2" xfId="0" applyNumberFormat="1" applyFont="1" applyFill="1" applyBorder="1" applyAlignment="1">
      <alignment horizontal="center" vertical="top"/>
    </xf>
    <xf numFmtId="3" fontId="10" fillId="0" borderId="0" xfId="0" applyNumberFormat="1" applyFont="1" applyFill="1" applyAlignment="1">
      <alignment horizontal="center" vertical="top"/>
    </xf>
    <xf numFmtId="3" fontId="10" fillId="0" borderId="4" xfId="0" applyNumberFormat="1" applyFont="1" applyFill="1" applyBorder="1" applyAlignment="1">
      <alignment horizontal="center" vertical="top"/>
    </xf>
    <xf numFmtId="3" fontId="10" fillId="0" borderId="5" xfId="0" applyNumberFormat="1" applyFont="1" applyFill="1" applyBorder="1" applyAlignment="1">
      <alignment horizontal="center" vertical="top"/>
    </xf>
    <xf numFmtId="3" fontId="10" fillId="0" borderId="0" xfId="0" applyNumberFormat="1" applyFont="1" applyFill="1" applyBorder="1" applyAlignment="1">
      <alignment horizontal="center" vertical="top"/>
    </xf>
    <xf numFmtId="3" fontId="10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0" fontId="10" fillId="0" borderId="0" xfId="0" applyFont="1" applyFill="1" applyAlignment="1">
      <alignment horizontal="right" vertical="top"/>
    </xf>
    <xf numFmtId="0" fontId="10" fillId="0" borderId="4" xfId="0" applyFont="1" applyFill="1" applyBorder="1" applyAlignment="1">
      <alignment horizontal="right" vertical="top"/>
    </xf>
    <xf numFmtId="0" fontId="10" fillId="0" borderId="2" xfId="0" applyFont="1" applyFill="1" applyBorder="1" applyAlignment="1">
      <alignment horizontal="center" vertical="center"/>
    </xf>
    <xf numFmtId="9" fontId="10" fillId="0" borderId="2" xfId="2" applyFont="1" applyFill="1" applyBorder="1" applyAlignment="1">
      <alignment horizontal="center" vertical="center"/>
    </xf>
    <xf numFmtId="9" fontId="10" fillId="0" borderId="5" xfId="2" applyFont="1" applyFill="1" applyBorder="1" applyAlignment="1">
      <alignment horizontal="center" vertical="center"/>
    </xf>
    <xf numFmtId="164" fontId="10" fillId="0" borderId="0" xfId="2" applyNumberFormat="1" applyFont="1" applyFill="1" applyAlignment="1">
      <alignment horizontal="center" vertical="center"/>
    </xf>
    <xf numFmtId="10" fontId="10" fillId="0" borderId="0" xfId="2" applyNumberFormat="1" applyFont="1" applyFill="1" applyAlignment="1">
      <alignment horizontal="center" vertical="center"/>
    </xf>
    <xf numFmtId="10" fontId="10" fillId="0" borderId="4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3" fontId="11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0" fontId="0" fillId="0" borderId="0" xfId="2" applyNumberFormat="1" applyFont="1" applyAlignment="1">
      <alignment horizontal="left"/>
    </xf>
    <xf numFmtId="10" fontId="0" fillId="0" borderId="0" xfId="2" applyNumberFormat="1" applyFont="1" applyAlignment="1">
      <alignment horizontal="center" vertical="center"/>
    </xf>
    <xf numFmtId="10" fontId="10" fillId="0" borderId="2" xfId="2" applyNumberFormat="1" applyFont="1" applyFill="1" applyBorder="1" applyAlignment="1">
      <alignment horizontal="center" vertical="top"/>
    </xf>
    <xf numFmtId="10" fontId="10" fillId="0" borderId="0" xfId="2" applyNumberFormat="1" applyFont="1" applyFill="1" applyAlignment="1">
      <alignment horizontal="center" vertical="top"/>
    </xf>
    <xf numFmtId="164" fontId="10" fillId="0" borderId="5" xfId="2" applyNumberFormat="1" applyFont="1" applyFill="1" applyBorder="1" applyAlignment="1">
      <alignment horizontal="center" vertical="center"/>
    </xf>
    <xf numFmtId="10" fontId="10" fillId="0" borderId="5" xfId="2" applyNumberFormat="1" applyFont="1" applyFill="1" applyBorder="1" applyAlignment="1">
      <alignment horizontal="center" vertical="center"/>
    </xf>
    <xf numFmtId="164" fontId="10" fillId="0" borderId="2" xfId="2" applyNumberFormat="1" applyFont="1" applyFill="1" applyBorder="1" applyAlignment="1">
      <alignment horizontal="center" vertical="center"/>
    </xf>
    <xf numFmtId="10" fontId="10" fillId="0" borderId="2" xfId="2" applyNumberFormat="1" applyFont="1" applyFill="1" applyBorder="1" applyAlignment="1">
      <alignment horizontal="center" vertical="center"/>
    </xf>
    <xf numFmtId="10" fontId="10" fillId="0" borderId="0" xfId="2" applyNumberFormat="1" applyFont="1" applyFill="1" applyBorder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37" fontId="10" fillId="0" borderId="2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Alignment="1">
      <alignment horizontal="center" vertical="center"/>
    </xf>
    <xf numFmtId="37" fontId="10" fillId="0" borderId="4" xfId="0" applyNumberFormat="1" applyFont="1" applyFill="1" applyBorder="1" applyAlignment="1">
      <alignment horizontal="center" vertical="center"/>
    </xf>
    <xf numFmtId="37" fontId="10" fillId="0" borderId="5" xfId="0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14" fillId="0" borderId="0" xfId="3" applyFont="1" applyAlignment="1">
      <alignment vertical="center"/>
    </xf>
    <xf numFmtId="0" fontId="13" fillId="0" borderId="0" xfId="3"/>
    <xf numFmtId="0" fontId="10" fillId="0" borderId="0" xfId="0" quotePrefix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7" fillId="0" borderId="0" xfId="0" quotePrefix="1" applyFont="1" applyFill="1" applyAlignment="1">
      <alignment horizontal="right" vertical="center"/>
    </xf>
    <xf numFmtId="37" fontId="10" fillId="0" borderId="2" xfId="0" applyNumberFormat="1" applyFont="1" applyFill="1" applyBorder="1" applyAlignment="1">
      <alignment horizontal="center" vertical="top"/>
    </xf>
    <xf numFmtId="37" fontId="10" fillId="0" borderId="0" xfId="0" applyNumberFormat="1" applyFont="1" applyFill="1" applyAlignment="1">
      <alignment horizontal="center" vertical="top"/>
    </xf>
    <xf numFmtId="37" fontId="10" fillId="0" borderId="5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37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right" vertical="top"/>
    </xf>
    <xf numFmtId="0" fontId="10" fillId="0" borderId="4" xfId="0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7F9A74A6-4F3F-49BB-85AC-BE674859DF43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550035</xdr:colOff>
      <xdr:row>25</xdr:row>
      <xdr:rowOff>26831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CEA2E0-A6B6-4086-8C8B-2BAD93B4B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88365" y="28576"/>
          <a:ext cx="3598034" cy="47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DF997-335C-4C7A-81C3-6A5DF52FD07C}">
  <dimension ref="A27:Y29"/>
  <sheetViews>
    <sheetView showGridLines="0" rightToLeft="1" tabSelected="1" view="pageBreakPreview" zoomScale="82" zoomScaleNormal="100" zoomScaleSheetLayoutView="82" workbookViewId="0">
      <selection activeCell="A29" sqref="A29:F29"/>
    </sheetView>
  </sheetViews>
  <sheetFormatPr defaultRowHeight="15"/>
  <cols>
    <col min="1" max="16384" width="9.140625" style="60"/>
  </cols>
  <sheetData>
    <row r="27" spans="1:25" ht="26.25">
      <c r="A27" s="76" t="s">
        <v>0</v>
      </c>
      <c r="B27" s="76"/>
      <c r="C27" s="76"/>
      <c r="D27" s="76"/>
      <c r="E27" s="76"/>
      <c r="F27" s="76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1:25" ht="26.25">
      <c r="A28" s="76" t="s">
        <v>187</v>
      </c>
      <c r="B28" s="76"/>
      <c r="C28" s="76"/>
      <c r="D28" s="76"/>
      <c r="E28" s="76"/>
      <c r="F28" s="76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1:25" ht="26.25">
      <c r="A29" s="76" t="s">
        <v>186</v>
      </c>
      <c r="B29" s="76"/>
      <c r="C29" s="76"/>
      <c r="D29" s="76"/>
      <c r="E29" s="76"/>
      <c r="F29" s="76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</sheetData>
  <mergeCells count="3">
    <mergeCell ref="A27:F27"/>
    <mergeCell ref="A28:F28"/>
    <mergeCell ref="A29:F2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32"/>
  <sheetViews>
    <sheetView rightToLeft="1" view="pageBreakPreview" zoomScale="78" zoomScaleNormal="100" zoomScaleSheetLayoutView="78" workbookViewId="0">
      <selection activeCell="A9" sqref="A9:B9"/>
    </sheetView>
  </sheetViews>
  <sheetFormatPr defaultRowHeight="15.75"/>
  <cols>
    <col min="1" max="1" width="5.140625" style="8" customWidth="1"/>
    <col min="2" max="2" width="23.5703125" style="8" customWidth="1"/>
    <col min="3" max="3" width="1.28515625" style="8" customWidth="1"/>
    <col min="4" max="4" width="21" style="8" customWidth="1"/>
    <col min="5" max="5" width="1.28515625" style="8" customWidth="1"/>
    <col min="6" max="6" width="19.42578125" style="8" customWidth="1"/>
    <col min="7" max="7" width="1.28515625" style="8" customWidth="1"/>
    <col min="8" max="8" width="20.5703125" style="8" customWidth="1"/>
    <col min="9" max="9" width="1.28515625" style="8" customWidth="1"/>
    <col min="10" max="10" width="18.42578125" style="8" customWidth="1"/>
    <col min="11" max="11" width="1.28515625" style="8" customWidth="1"/>
    <col min="12" max="12" width="19.5703125" style="8" customWidth="1"/>
    <col min="13" max="13" width="1.28515625" style="8" customWidth="1"/>
    <col min="14" max="14" width="16.7109375" style="8" customWidth="1"/>
    <col min="15" max="15" width="1.28515625" style="8" customWidth="1"/>
    <col min="16" max="16" width="19.42578125" style="20" customWidth="1"/>
    <col min="17" max="17" width="1.28515625" style="8" customWidth="1"/>
    <col min="18" max="18" width="18.140625" style="8" customWidth="1"/>
    <col min="19" max="19" width="1.28515625" style="8" customWidth="1"/>
    <col min="20" max="20" width="18.85546875" style="8" customWidth="1"/>
    <col min="21" max="21" width="1.28515625" style="8" customWidth="1"/>
    <col min="22" max="22" width="22.7109375" style="8" customWidth="1"/>
    <col min="23" max="23" width="9.140625" style="8"/>
    <col min="24" max="24" width="15.140625" style="8" bestFit="1" customWidth="1"/>
    <col min="25" max="16384" width="9.140625" style="8"/>
  </cols>
  <sheetData>
    <row r="1" spans="1:25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5" ht="21.75" customHeight="1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5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5" ht="14.45" customHeight="1"/>
    <row r="5" spans="1:25" ht="24" customHeight="1">
      <c r="A5" s="7" t="s">
        <v>97</v>
      </c>
      <c r="B5" s="86" t="s">
        <v>98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5" ht="14.45" customHeight="1">
      <c r="D6" s="82" t="s">
        <v>99</v>
      </c>
      <c r="E6" s="82"/>
      <c r="F6" s="82"/>
      <c r="G6" s="82"/>
      <c r="H6" s="82"/>
      <c r="I6" s="82"/>
      <c r="J6" s="82"/>
      <c r="K6" s="82"/>
      <c r="L6" s="82"/>
      <c r="M6" s="20"/>
      <c r="N6" s="82" t="s">
        <v>100</v>
      </c>
      <c r="O6" s="82"/>
      <c r="P6" s="82"/>
      <c r="Q6" s="82"/>
      <c r="R6" s="82"/>
      <c r="S6" s="82"/>
      <c r="T6" s="82"/>
      <c r="U6" s="82"/>
      <c r="V6" s="82"/>
      <c r="X6" s="57"/>
    </row>
    <row r="7" spans="1:25" ht="14.45" customHeight="1">
      <c r="D7" s="34"/>
      <c r="E7" s="34"/>
      <c r="F7" s="34"/>
      <c r="G7" s="34"/>
      <c r="H7" s="34"/>
      <c r="I7" s="34"/>
      <c r="J7" s="84" t="s">
        <v>41</v>
      </c>
      <c r="K7" s="84"/>
      <c r="L7" s="84"/>
      <c r="M7" s="20"/>
      <c r="N7" s="34"/>
      <c r="O7" s="34"/>
      <c r="P7" s="34"/>
      <c r="Q7" s="34"/>
      <c r="R7" s="34"/>
      <c r="S7" s="34"/>
      <c r="T7" s="84" t="s">
        <v>41</v>
      </c>
      <c r="U7" s="84"/>
      <c r="V7" s="84"/>
    </row>
    <row r="8" spans="1:25" ht="14.45" customHeight="1">
      <c r="A8" s="82" t="s">
        <v>101</v>
      </c>
      <c r="B8" s="82"/>
      <c r="D8" s="9" t="s">
        <v>102</v>
      </c>
      <c r="E8" s="20"/>
      <c r="F8" s="9" t="s">
        <v>103</v>
      </c>
      <c r="G8" s="20"/>
      <c r="H8" s="9" t="s">
        <v>104</v>
      </c>
      <c r="I8" s="20"/>
      <c r="J8" s="10" t="s">
        <v>81</v>
      </c>
      <c r="K8" s="34"/>
      <c r="L8" s="10" t="s">
        <v>89</v>
      </c>
      <c r="M8" s="20"/>
      <c r="N8" s="9" t="s">
        <v>102</v>
      </c>
      <c r="O8" s="20"/>
      <c r="P8" s="9" t="s">
        <v>103</v>
      </c>
      <c r="Q8" s="20"/>
      <c r="R8" s="9" t="s">
        <v>104</v>
      </c>
      <c r="S8" s="20"/>
      <c r="T8" s="10" t="s">
        <v>81</v>
      </c>
      <c r="U8" s="34"/>
      <c r="V8" s="10" t="s">
        <v>89</v>
      </c>
      <c r="X8" s="69"/>
    </row>
    <row r="9" spans="1:25" ht="21.75" customHeight="1">
      <c r="A9" s="83" t="s">
        <v>38</v>
      </c>
      <c r="B9" s="83"/>
      <c r="D9" s="19">
        <v>0</v>
      </c>
      <c r="E9" s="20"/>
      <c r="F9" s="53">
        <v>0</v>
      </c>
      <c r="G9" s="20"/>
      <c r="H9" s="19">
        <v>3323882</v>
      </c>
      <c r="I9" s="20"/>
      <c r="J9" s="53">
        <f>D9+F9+H9</f>
        <v>3323882</v>
      </c>
      <c r="K9" s="20"/>
      <c r="L9" s="50">
        <f>J9/درآمد!F11</f>
        <v>4.0238137679901995E-5</v>
      </c>
      <c r="M9" s="20"/>
      <c r="N9" s="19">
        <v>0</v>
      </c>
      <c r="O9" s="20"/>
      <c r="P9" s="19">
        <v>0</v>
      </c>
      <c r="Q9" s="20"/>
      <c r="R9" s="19">
        <v>3323882</v>
      </c>
      <c r="S9" s="20"/>
      <c r="T9" s="19">
        <f>N9+P9+R9</f>
        <v>3323882</v>
      </c>
      <c r="U9" s="20"/>
      <c r="V9" s="49">
        <f>T9/212938550036</f>
        <v>1.5609583137661333E-5</v>
      </c>
      <c r="X9" s="69"/>
      <c r="Y9" s="70"/>
    </row>
    <row r="10" spans="1:25" ht="21.75" customHeight="1">
      <c r="A10" s="79" t="s">
        <v>23</v>
      </c>
      <c r="B10" s="79"/>
      <c r="D10" s="21">
        <v>0</v>
      </c>
      <c r="E10" s="20"/>
      <c r="F10" s="54">
        <v>328613207</v>
      </c>
      <c r="G10" s="20"/>
      <c r="H10" s="21">
        <v>1223785998</v>
      </c>
      <c r="I10" s="20"/>
      <c r="J10" s="54">
        <f>D10+F10+H10</f>
        <v>1552399205</v>
      </c>
      <c r="K10" s="20"/>
      <c r="L10" s="32">
        <f>J10/درآمد!$F$11</f>
        <v>1.8792981503242413E-2</v>
      </c>
      <c r="M10" s="20"/>
      <c r="N10" s="21">
        <v>0</v>
      </c>
      <c r="O10" s="20"/>
      <c r="P10" s="21">
        <v>1877408853</v>
      </c>
      <c r="Q10" s="20"/>
      <c r="R10" s="21">
        <v>1223785998</v>
      </c>
      <c r="S10" s="20"/>
      <c r="T10" s="21">
        <f>N10+P10+R10</f>
        <v>3101194851</v>
      </c>
      <c r="U10" s="20"/>
      <c r="V10" s="31">
        <f>T10/212938550036</f>
        <v>1.4563801859624305E-2</v>
      </c>
      <c r="X10" s="69"/>
      <c r="Y10" s="70"/>
    </row>
    <row r="11" spans="1:25" ht="21.75" customHeight="1">
      <c r="A11" s="79" t="s">
        <v>34</v>
      </c>
      <c r="B11" s="79"/>
      <c r="D11" s="21">
        <v>0</v>
      </c>
      <c r="E11" s="20"/>
      <c r="F11" s="54">
        <v>-1236418262</v>
      </c>
      <c r="G11" s="20"/>
      <c r="H11" s="21">
        <v>1290464873</v>
      </c>
      <c r="I11" s="20"/>
      <c r="J11" s="54">
        <f t="shared" ref="J11:J31" si="0">D11+F11+H11</f>
        <v>54046611</v>
      </c>
      <c r="K11" s="20"/>
      <c r="L11" s="32">
        <f>J11/درآمد!$F$11</f>
        <v>6.5427562547349923E-4</v>
      </c>
      <c r="M11" s="20"/>
      <c r="N11" s="21">
        <v>0</v>
      </c>
      <c r="O11" s="20"/>
      <c r="P11" s="21">
        <v>862456654</v>
      </c>
      <c r="Q11" s="20"/>
      <c r="R11" s="21">
        <v>1290464873</v>
      </c>
      <c r="S11" s="20"/>
      <c r="T11" s="21">
        <f t="shared" ref="T11:T31" si="1">N11+P11+R11</f>
        <v>2152921527</v>
      </c>
      <c r="U11" s="20"/>
      <c r="V11" s="31">
        <f t="shared" ref="V11:V31" si="2">T11/212938550036</f>
        <v>1.0110529665182846E-2</v>
      </c>
      <c r="X11" s="69"/>
      <c r="Y11" s="70"/>
    </row>
    <row r="12" spans="1:25" ht="21.75" customHeight="1">
      <c r="A12" s="79" t="s">
        <v>22</v>
      </c>
      <c r="B12" s="79"/>
      <c r="D12" s="21">
        <v>0</v>
      </c>
      <c r="E12" s="20"/>
      <c r="F12" s="54">
        <v>-64016816</v>
      </c>
      <c r="G12" s="20"/>
      <c r="H12" s="21">
        <v>354875882</v>
      </c>
      <c r="I12" s="20"/>
      <c r="J12" s="54">
        <f t="shared" si="0"/>
        <v>290859066</v>
      </c>
      <c r="K12" s="20"/>
      <c r="L12" s="32">
        <f>J12/درآمد!$F$11</f>
        <v>3.5210717898997925E-3</v>
      </c>
      <c r="M12" s="20"/>
      <c r="N12" s="21">
        <v>0</v>
      </c>
      <c r="O12" s="20"/>
      <c r="P12" s="21">
        <v>743151783</v>
      </c>
      <c r="Q12" s="20"/>
      <c r="R12" s="21">
        <v>362443095</v>
      </c>
      <c r="S12" s="20"/>
      <c r="T12" s="21">
        <f t="shared" si="1"/>
        <v>1105594878</v>
      </c>
      <c r="U12" s="20"/>
      <c r="V12" s="31">
        <f t="shared" si="2"/>
        <v>5.1920841849119612E-3</v>
      </c>
      <c r="X12" s="69"/>
      <c r="Y12" s="70"/>
    </row>
    <row r="13" spans="1:25" ht="21.75" customHeight="1">
      <c r="A13" s="79" t="s">
        <v>40</v>
      </c>
      <c r="B13" s="79"/>
      <c r="D13" s="21">
        <v>0</v>
      </c>
      <c r="E13" s="20"/>
      <c r="F13" s="54">
        <v>6186943534</v>
      </c>
      <c r="G13" s="20"/>
      <c r="H13" s="21">
        <v>71526883</v>
      </c>
      <c r="I13" s="20"/>
      <c r="J13" s="54">
        <f t="shared" si="0"/>
        <v>6258470417</v>
      </c>
      <c r="K13" s="20"/>
      <c r="L13" s="32">
        <f>J13/درآمد!$F$11</f>
        <v>7.5763578341481327E-2</v>
      </c>
      <c r="M13" s="20"/>
      <c r="N13" s="21">
        <v>0</v>
      </c>
      <c r="O13" s="20"/>
      <c r="P13" s="21">
        <v>6186943534</v>
      </c>
      <c r="Q13" s="20"/>
      <c r="R13" s="21">
        <v>71526883</v>
      </c>
      <c r="S13" s="20"/>
      <c r="T13" s="21">
        <f t="shared" si="1"/>
        <v>6258470417</v>
      </c>
      <c r="U13" s="20"/>
      <c r="V13" s="31">
        <f t="shared" si="2"/>
        <v>2.939096944138074E-2</v>
      </c>
      <c r="X13" s="69"/>
      <c r="Y13" s="70"/>
    </row>
    <row r="14" spans="1:25" ht="21.75" customHeight="1">
      <c r="A14" s="79" t="s">
        <v>39</v>
      </c>
      <c r="B14" s="79"/>
      <c r="D14" s="21">
        <v>0</v>
      </c>
      <c r="E14" s="20"/>
      <c r="F14" s="54">
        <v>872894676</v>
      </c>
      <c r="G14" s="20"/>
      <c r="H14" s="21">
        <v>668835374</v>
      </c>
      <c r="I14" s="20"/>
      <c r="J14" s="54">
        <f t="shared" si="0"/>
        <v>1541730050</v>
      </c>
      <c r="K14" s="20"/>
      <c r="L14" s="32">
        <f>J14/درآمد!$F$11</f>
        <v>1.8663823209470791E-2</v>
      </c>
      <c r="M14" s="20"/>
      <c r="N14" s="21">
        <v>0</v>
      </c>
      <c r="O14" s="20"/>
      <c r="P14" s="21">
        <v>872894676</v>
      </c>
      <c r="Q14" s="20"/>
      <c r="R14" s="21">
        <v>668835374</v>
      </c>
      <c r="S14" s="20"/>
      <c r="T14" s="21">
        <f t="shared" si="1"/>
        <v>1541730050</v>
      </c>
      <c r="U14" s="20"/>
      <c r="V14" s="31">
        <f t="shared" si="2"/>
        <v>7.2402580450526719E-3</v>
      </c>
      <c r="X14" s="69"/>
      <c r="Y14" s="70"/>
    </row>
    <row r="15" spans="1:25" ht="21.75" customHeight="1">
      <c r="A15" s="79" t="s">
        <v>105</v>
      </c>
      <c r="B15" s="79"/>
      <c r="D15" s="21">
        <v>0</v>
      </c>
      <c r="E15" s="20"/>
      <c r="F15" s="54">
        <v>0</v>
      </c>
      <c r="G15" s="20"/>
      <c r="H15" s="21">
        <v>4362513575</v>
      </c>
      <c r="I15" s="20"/>
      <c r="J15" s="54">
        <f t="shared" si="0"/>
        <v>4362513575</v>
      </c>
      <c r="K15" s="20"/>
      <c r="L15" s="32">
        <f>J15/درآمد!$F$11</f>
        <v>5.2811568479654653E-2</v>
      </c>
      <c r="M15" s="20"/>
      <c r="N15" s="21">
        <v>0</v>
      </c>
      <c r="O15" s="20"/>
      <c r="P15" s="21">
        <v>0</v>
      </c>
      <c r="Q15" s="20"/>
      <c r="R15" s="21">
        <v>4362513575</v>
      </c>
      <c r="S15" s="20"/>
      <c r="T15" s="21">
        <f t="shared" si="1"/>
        <v>4362513575</v>
      </c>
      <c r="U15" s="20"/>
      <c r="V15" s="31">
        <f t="shared" si="2"/>
        <v>2.0487194893843604E-2</v>
      </c>
      <c r="X15" s="69"/>
      <c r="Y15" s="70"/>
    </row>
    <row r="16" spans="1:25" ht="21.75" customHeight="1">
      <c r="A16" s="79" t="s">
        <v>24</v>
      </c>
      <c r="B16" s="79"/>
      <c r="D16" s="21">
        <v>0</v>
      </c>
      <c r="E16" s="20"/>
      <c r="F16" s="54">
        <v>-732018420</v>
      </c>
      <c r="G16" s="20"/>
      <c r="H16" s="21">
        <v>0</v>
      </c>
      <c r="I16" s="20"/>
      <c r="J16" s="54">
        <f t="shared" si="0"/>
        <v>-732018420</v>
      </c>
      <c r="K16" s="20"/>
      <c r="L16" s="32">
        <f>J16/درآمد!$F$11</f>
        <v>-8.861643694988066E-3</v>
      </c>
      <c r="M16" s="20"/>
      <c r="N16" s="21">
        <v>0</v>
      </c>
      <c r="O16" s="20"/>
      <c r="P16" s="21">
        <v>1722887461</v>
      </c>
      <c r="Q16" s="20"/>
      <c r="R16" s="21">
        <v>3106207499</v>
      </c>
      <c r="S16" s="20"/>
      <c r="T16" s="21">
        <f t="shared" si="1"/>
        <v>4829094960</v>
      </c>
      <c r="U16" s="20"/>
      <c r="V16" s="31">
        <f t="shared" si="2"/>
        <v>2.2678349970841727E-2</v>
      </c>
      <c r="X16" s="69"/>
      <c r="Y16" s="70"/>
    </row>
    <row r="17" spans="1:25" ht="21.75" customHeight="1">
      <c r="A17" s="79" t="s">
        <v>20</v>
      </c>
      <c r="B17" s="79"/>
      <c r="D17" s="21">
        <v>0</v>
      </c>
      <c r="E17" s="20"/>
      <c r="F17" s="54">
        <v>3900160147</v>
      </c>
      <c r="G17" s="20"/>
      <c r="H17" s="21">
        <v>0</v>
      </c>
      <c r="I17" s="20"/>
      <c r="J17" s="54">
        <f t="shared" si="0"/>
        <v>3900160147</v>
      </c>
      <c r="K17" s="20"/>
      <c r="L17" s="32">
        <f>J17/درآمد!$F$11</f>
        <v>4.7214426074286872E-2</v>
      </c>
      <c r="M17" s="20"/>
      <c r="N17" s="21">
        <v>0</v>
      </c>
      <c r="O17" s="20"/>
      <c r="P17" s="21">
        <v>51674203189</v>
      </c>
      <c r="Q17" s="20"/>
      <c r="R17" s="21">
        <v>2973004854</v>
      </c>
      <c r="S17" s="20"/>
      <c r="T17" s="21">
        <f t="shared" si="1"/>
        <v>54647208043</v>
      </c>
      <c r="U17" s="20"/>
      <c r="V17" s="31">
        <f t="shared" si="2"/>
        <v>0.25663370035045879</v>
      </c>
      <c r="X17" s="69"/>
      <c r="Y17" s="70"/>
    </row>
    <row r="18" spans="1:25" ht="21.75" customHeight="1">
      <c r="A18" s="79" t="s">
        <v>32</v>
      </c>
      <c r="B18" s="79"/>
      <c r="D18" s="21">
        <v>0</v>
      </c>
      <c r="E18" s="20"/>
      <c r="F18" s="54">
        <v>14127438600</v>
      </c>
      <c r="G18" s="20"/>
      <c r="H18" s="21">
        <v>0</v>
      </c>
      <c r="I18" s="20"/>
      <c r="J18" s="54">
        <f t="shared" si="0"/>
        <v>14127438600</v>
      </c>
      <c r="K18" s="20"/>
      <c r="L18" s="32">
        <f>J18/درآمد!$F$11</f>
        <v>0.17102346577019337</v>
      </c>
      <c r="M18" s="20"/>
      <c r="N18" s="21">
        <v>0</v>
      </c>
      <c r="O18" s="20"/>
      <c r="P18" s="21">
        <v>24748742118</v>
      </c>
      <c r="Q18" s="20"/>
      <c r="R18" s="21">
        <v>1570627745</v>
      </c>
      <c r="S18" s="20"/>
      <c r="T18" s="21">
        <f t="shared" si="1"/>
        <v>26319369863</v>
      </c>
      <c r="U18" s="20"/>
      <c r="V18" s="31">
        <f t="shared" si="2"/>
        <v>0.12360077524032342</v>
      </c>
      <c r="X18" s="69"/>
      <c r="Y18" s="70"/>
    </row>
    <row r="19" spans="1:25" ht="21.75" customHeight="1">
      <c r="A19" s="79" t="s">
        <v>106</v>
      </c>
      <c r="B19" s="79"/>
      <c r="D19" s="21">
        <v>0</v>
      </c>
      <c r="E19" s="20"/>
      <c r="F19" s="54">
        <v>0</v>
      </c>
      <c r="G19" s="20"/>
      <c r="H19" s="21">
        <v>0</v>
      </c>
      <c r="I19" s="20"/>
      <c r="J19" s="54">
        <f t="shared" si="0"/>
        <v>0</v>
      </c>
      <c r="K19" s="20"/>
      <c r="L19" s="32">
        <f>J19/درآمد!$F$11</f>
        <v>0</v>
      </c>
      <c r="M19" s="20"/>
      <c r="N19" s="21">
        <v>0</v>
      </c>
      <c r="O19" s="20"/>
      <c r="P19" s="21">
        <v>0</v>
      </c>
      <c r="Q19" s="20"/>
      <c r="R19" s="21">
        <v>4247073819</v>
      </c>
      <c r="S19" s="20"/>
      <c r="T19" s="21">
        <f t="shared" si="1"/>
        <v>4247073819</v>
      </c>
      <c r="U19" s="20"/>
      <c r="V19" s="31">
        <f t="shared" si="2"/>
        <v>1.9945067806097005E-2</v>
      </c>
      <c r="X19" s="69"/>
      <c r="Y19" s="70"/>
    </row>
    <row r="20" spans="1:25" ht="21.75" customHeight="1">
      <c r="A20" s="79" t="s">
        <v>26</v>
      </c>
      <c r="B20" s="79"/>
      <c r="D20" s="21">
        <v>0</v>
      </c>
      <c r="E20" s="20"/>
      <c r="F20" s="54">
        <v>1149519420</v>
      </c>
      <c r="G20" s="20"/>
      <c r="H20" s="21">
        <v>0</v>
      </c>
      <c r="I20" s="20"/>
      <c r="J20" s="54">
        <f t="shared" si="0"/>
        <v>1149519420</v>
      </c>
      <c r="K20" s="20"/>
      <c r="L20" s="32">
        <f>J20/درآمد!$F$11</f>
        <v>1.3915813102775938E-2</v>
      </c>
      <c r="M20" s="20"/>
      <c r="N20" s="21">
        <v>0</v>
      </c>
      <c r="O20" s="20"/>
      <c r="P20" s="21">
        <v>10674108928</v>
      </c>
      <c r="Q20" s="20"/>
      <c r="R20" s="21">
        <v>1508889955</v>
      </c>
      <c r="S20" s="20"/>
      <c r="T20" s="21">
        <f t="shared" si="1"/>
        <v>12182998883</v>
      </c>
      <c r="U20" s="20"/>
      <c r="V20" s="31">
        <f t="shared" si="2"/>
        <v>5.7213683858278866E-2</v>
      </c>
      <c r="X20" s="69"/>
      <c r="Y20" s="70"/>
    </row>
    <row r="21" spans="1:25" ht="21.75" customHeight="1">
      <c r="A21" s="79" t="s">
        <v>28</v>
      </c>
      <c r="B21" s="79"/>
      <c r="D21" s="21">
        <v>380568720</v>
      </c>
      <c r="E21" s="20"/>
      <c r="F21" s="54">
        <v>9192501575</v>
      </c>
      <c r="G21" s="20"/>
      <c r="H21" s="21">
        <v>0</v>
      </c>
      <c r="I21" s="20"/>
      <c r="J21" s="54">
        <f t="shared" si="0"/>
        <v>9573070295</v>
      </c>
      <c r="K21" s="20"/>
      <c r="L21" s="32">
        <f>J21/درآمد!$F$11</f>
        <v>0.11588934882453408</v>
      </c>
      <c r="M21" s="20"/>
      <c r="N21" s="21">
        <v>380568720</v>
      </c>
      <c r="O21" s="20"/>
      <c r="P21" s="21">
        <v>13884417575</v>
      </c>
      <c r="Q21" s="20"/>
      <c r="R21" s="21">
        <v>0</v>
      </c>
      <c r="S21" s="20"/>
      <c r="T21" s="21">
        <f t="shared" si="1"/>
        <v>14264986295</v>
      </c>
      <c r="U21" s="20"/>
      <c r="V21" s="31">
        <f t="shared" si="2"/>
        <v>6.6991093405061319E-2</v>
      </c>
      <c r="X21" s="69"/>
      <c r="Y21" s="70"/>
    </row>
    <row r="22" spans="1:25" ht="21.75" customHeight="1">
      <c r="A22" s="79" t="s">
        <v>35</v>
      </c>
      <c r="B22" s="79"/>
      <c r="D22" s="21">
        <v>0</v>
      </c>
      <c r="E22" s="20"/>
      <c r="F22" s="54">
        <v>1384794809</v>
      </c>
      <c r="G22" s="20"/>
      <c r="H22" s="21">
        <v>0</v>
      </c>
      <c r="I22" s="20"/>
      <c r="J22" s="54">
        <f t="shared" si="0"/>
        <v>1384794809</v>
      </c>
      <c r="K22" s="20"/>
      <c r="L22" s="32">
        <f>J22/درآمد!$F$11</f>
        <v>1.6764001905890637E-2</v>
      </c>
      <c r="M22" s="20"/>
      <c r="N22" s="21">
        <v>0</v>
      </c>
      <c r="O22" s="20"/>
      <c r="P22" s="21">
        <v>1384794809</v>
      </c>
      <c r="Q22" s="20"/>
      <c r="R22" s="21">
        <v>0</v>
      </c>
      <c r="S22" s="20"/>
      <c r="T22" s="21">
        <f t="shared" si="1"/>
        <v>1384794809</v>
      </c>
      <c r="U22" s="20"/>
      <c r="V22" s="31">
        <f t="shared" si="2"/>
        <v>6.5032602540304827E-3</v>
      </c>
      <c r="X22" s="69"/>
      <c r="Y22" s="70"/>
    </row>
    <row r="23" spans="1:25" ht="21.75" customHeight="1">
      <c r="A23" s="79" t="s">
        <v>29</v>
      </c>
      <c r="B23" s="79"/>
      <c r="D23" s="21">
        <v>0</v>
      </c>
      <c r="E23" s="20"/>
      <c r="F23" s="54">
        <v>10785442500</v>
      </c>
      <c r="G23" s="20"/>
      <c r="H23" s="21">
        <v>0</v>
      </c>
      <c r="I23" s="20"/>
      <c r="J23" s="54">
        <f t="shared" si="0"/>
        <v>10785442500</v>
      </c>
      <c r="K23" s="20"/>
      <c r="L23" s="32">
        <f>J23/درآمد!$F$11</f>
        <v>0.13056604303451999</v>
      </c>
      <c r="M23" s="20"/>
      <c r="N23" s="21">
        <v>0</v>
      </c>
      <c r="O23" s="20"/>
      <c r="P23" s="21">
        <v>14076742050</v>
      </c>
      <c r="Q23" s="20"/>
      <c r="R23" s="21">
        <v>0</v>
      </c>
      <c r="S23" s="20"/>
      <c r="T23" s="21">
        <f t="shared" si="1"/>
        <v>14076742050</v>
      </c>
      <c r="U23" s="20"/>
      <c r="V23" s="31">
        <f t="shared" si="2"/>
        <v>6.6107062566266861E-2</v>
      </c>
      <c r="X23" s="69"/>
      <c r="Y23" s="70"/>
    </row>
    <row r="24" spans="1:25" ht="21.75" customHeight="1">
      <c r="A24" s="79" t="s">
        <v>37</v>
      </c>
      <c r="B24" s="79"/>
      <c r="D24" s="21">
        <v>0</v>
      </c>
      <c r="E24" s="20"/>
      <c r="F24" s="54">
        <v>1523210609</v>
      </c>
      <c r="G24" s="20"/>
      <c r="H24" s="21">
        <v>0</v>
      </c>
      <c r="I24" s="20"/>
      <c r="J24" s="54">
        <f t="shared" si="0"/>
        <v>1523210609</v>
      </c>
      <c r="K24" s="20"/>
      <c r="L24" s="32">
        <f>J24/درآمد!$F$11</f>
        <v>1.8439631190406088E-2</v>
      </c>
      <c r="M24" s="20"/>
      <c r="N24" s="21">
        <v>0</v>
      </c>
      <c r="O24" s="20"/>
      <c r="P24" s="21">
        <v>1523210609</v>
      </c>
      <c r="Q24" s="20"/>
      <c r="R24" s="21">
        <v>0</v>
      </c>
      <c r="S24" s="20"/>
      <c r="T24" s="21">
        <f t="shared" si="1"/>
        <v>1523210609</v>
      </c>
      <c r="U24" s="20"/>
      <c r="V24" s="31">
        <f t="shared" si="2"/>
        <v>7.1532872217946524E-3</v>
      </c>
      <c r="X24" s="69"/>
      <c r="Y24" s="70"/>
    </row>
    <row r="25" spans="1:25" ht="21.75" customHeight="1">
      <c r="A25" s="79" t="s">
        <v>30</v>
      </c>
      <c r="B25" s="79"/>
      <c r="D25" s="21">
        <v>0</v>
      </c>
      <c r="E25" s="20"/>
      <c r="F25" s="54">
        <v>-596430000</v>
      </c>
      <c r="G25" s="20"/>
      <c r="H25" s="21">
        <v>0</v>
      </c>
      <c r="I25" s="20"/>
      <c r="J25" s="54">
        <f t="shared" si="0"/>
        <v>-596430000</v>
      </c>
      <c r="K25" s="20"/>
      <c r="L25" s="32">
        <f>J25/درآمد!$F$11</f>
        <v>-7.2202420111255293E-3</v>
      </c>
      <c r="M25" s="20"/>
      <c r="N25" s="21">
        <v>0</v>
      </c>
      <c r="O25" s="20"/>
      <c r="P25" s="21">
        <v>8862949800</v>
      </c>
      <c r="Q25" s="20"/>
      <c r="R25" s="21">
        <v>0</v>
      </c>
      <c r="S25" s="20"/>
      <c r="T25" s="21">
        <f t="shared" si="1"/>
        <v>8862949800</v>
      </c>
      <c r="U25" s="20"/>
      <c r="V25" s="31">
        <f t="shared" si="2"/>
        <v>4.1622100829096488E-2</v>
      </c>
      <c r="X25" s="69"/>
      <c r="Y25" s="70"/>
    </row>
    <row r="26" spans="1:25" ht="21.75" customHeight="1">
      <c r="A26" s="79" t="s">
        <v>27</v>
      </c>
      <c r="B26" s="79"/>
      <c r="D26" s="21">
        <v>0</v>
      </c>
      <c r="E26" s="20"/>
      <c r="F26" s="54">
        <v>-432829966</v>
      </c>
      <c r="G26" s="20"/>
      <c r="H26" s="21">
        <v>0</v>
      </c>
      <c r="I26" s="20"/>
      <c r="J26" s="54">
        <f t="shared" si="0"/>
        <v>-432829966</v>
      </c>
      <c r="K26" s="20"/>
      <c r="L26" s="32">
        <f>J26/درآمد!$F$11</f>
        <v>-5.2397382830964819E-3</v>
      </c>
      <c r="M26" s="20"/>
      <c r="N26" s="21">
        <v>0</v>
      </c>
      <c r="O26" s="20"/>
      <c r="P26" s="21">
        <v>-313232212</v>
      </c>
      <c r="Q26" s="20"/>
      <c r="R26" s="21">
        <v>0</v>
      </c>
      <c r="S26" s="20"/>
      <c r="T26" s="21">
        <f t="shared" si="1"/>
        <v>-313232212</v>
      </c>
      <c r="U26" s="20"/>
      <c r="V26" s="31">
        <f t="shared" si="2"/>
        <v>-1.4709981445212436E-3</v>
      </c>
      <c r="X26" s="69"/>
      <c r="Y26" s="70"/>
    </row>
    <row r="27" spans="1:25" ht="21.75" customHeight="1">
      <c r="A27" s="79" t="s">
        <v>31</v>
      </c>
      <c r="B27" s="79"/>
      <c r="D27" s="21">
        <v>0</v>
      </c>
      <c r="E27" s="20"/>
      <c r="F27" s="54">
        <v>15162933733</v>
      </c>
      <c r="G27" s="20"/>
      <c r="H27" s="21">
        <v>0</v>
      </c>
      <c r="I27" s="20"/>
      <c r="J27" s="54">
        <f t="shared" si="0"/>
        <v>15162933733</v>
      </c>
      <c r="K27" s="20"/>
      <c r="L27" s="32">
        <f>J27/درآمد!$F$11</f>
        <v>0.18355892753704384</v>
      </c>
      <c r="M27" s="20"/>
      <c r="N27" s="21">
        <v>0</v>
      </c>
      <c r="O27" s="20"/>
      <c r="P27" s="21">
        <v>25878787962</v>
      </c>
      <c r="Q27" s="20"/>
      <c r="R27" s="21">
        <v>0</v>
      </c>
      <c r="S27" s="20"/>
      <c r="T27" s="21">
        <f t="shared" si="1"/>
        <v>25878787962</v>
      </c>
      <c r="U27" s="20"/>
      <c r="V27" s="31">
        <f t="shared" si="2"/>
        <v>0.12153171869360836</v>
      </c>
      <c r="X27" s="69"/>
      <c r="Y27" s="70"/>
    </row>
    <row r="28" spans="1:25" ht="21.75" customHeight="1">
      <c r="A28" s="79" t="s">
        <v>21</v>
      </c>
      <c r="B28" s="79"/>
      <c r="D28" s="21">
        <v>0</v>
      </c>
      <c r="E28" s="20"/>
      <c r="F28" s="54">
        <v>-1073574000</v>
      </c>
      <c r="G28" s="20"/>
      <c r="H28" s="21">
        <v>0</v>
      </c>
      <c r="I28" s="20"/>
      <c r="J28" s="54">
        <f t="shared" si="0"/>
        <v>-1073574000</v>
      </c>
      <c r="K28" s="20"/>
      <c r="L28" s="32">
        <f>J28/درآمد!$F$11</f>
        <v>-1.2996435620025953E-2</v>
      </c>
      <c r="M28" s="20"/>
      <c r="N28" s="21">
        <v>0</v>
      </c>
      <c r="O28" s="20"/>
      <c r="P28" s="21">
        <v>1616358953</v>
      </c>
      <c r="Q28" s="20"/>
      <c r="R28" s="21">
        <v>0</v>
      </c>
      <c r="S28" s="20"/>
      <c r="T28" s="21">
        <f t="shared" si="1"/>
        <v>1616358953</v>
      </c>
      <c r="U28" s="20"/>
      <c r="V28" s="31">
        <f t="shared" si="2"/>
        <v>7.5907295918316983E-3</v>
      </c>
      <c r="X28" s="69"/>
      <c r="Y28" s="70"/>
    </row>
    <row r="29" spans="1:25" ht="21.75" customHeight="1">
      <c r="A29" s="79" t="s">
        <v>36</v>
      </c>
      <c r="B29" s="79"/>
      <c r="D29" s="21">
        <v>0</v>
      </c>
      <c r="E29" s="20"/>
      <c r="F29" s="54">
        <v>1408618725</v>
      </c>
      <c r="G29" s="20"/>
      <c r="H29" s="21">
        <v>0</v>
      </c>
      <c r="I29" s="20"/>
      <c r="J29" s="54">
        <f t="shared" si="0"/>
        <v>1408618725</v>
      </c>
      <c r="K29" s="20"/>
      <c r="L29" s="32">
        <f>J29/درآمد!$F$11</f>
        <v>1.7052408658020352E-2</v>
      </c>
      <c r="M29" s="20"/>
      <c r="N29" s="21">
        <v>0</v>
      </c>
      <c r="O29" s="20"/>
      <c r="P29" s="21">
        <v>1408618725</v>
      </c>
      <c r="Q29" s="20"/>
      <c r="R29" s="21">
        <v>0</v>
      </c>
      <c r="S29" s="20"/>
      <c r="T29" s="21">
        <f t="shared" si="1"/>
        <v>1408618725</v>
      </c>
      <c r="U29" s="20"/>
      <c r="V29" s="31">
        <f t="shared" si="2"/>
        <v>6.6151419024965416E-3</v>
      </c>
      <c r="X29" s="69"/>
      <c r="Y29" s="70"/>
    </row>
    <row r="30" spans="1:25" ht="21.75" customHeight="1">
      <c r="A30" s="79" t="s">
        <v>25</v>
      </c>
      <c r="B30" s="79"/>
      <c r="D30" s="21">
        <v>0</v>
      </c>
      <c r="E30" s="20"/>
      <c r="F30" s="54">
        <v>10578725508</v>
      </c>
      <c r="G30" s="20"/>
      <c r="H30" s="21">
        <v>0</v>
      </c>
      <c r="I30" s="20"/>
      <c r="J30" s="54">
        <f t="shared" si="0"/>
        <v>10578725508</v>
      </c>
      <c r="K30" s="20"/>
      <c r="L30" s="32">
        <f>J30/درآمد!$F$11</f>
        <v>0.12806357550261868</v>
      </c>
      <c r="M30" s="20"/>
      <c r="N30" s="21">
        <v>0</v>
      </c>
      <c r="O30" s="20"/>
      <c r="P30" s="21">
        <v>17121863137</v>
      </c>
      <c r="Q30" s="20"/>
      <c r="R30" s="21">
        <v>0</v>
      </c>
      <c r="S30" s="20"/>
      <c r="T30" s="21">
        <f t="shared" si="1"/>
        <v>17121863137</v>
      </c>
      <c r="U30" s="20"/>
      <c r="V30" s="31">
        <f t="shared" si="2"/>
        <v>8.0407531346979352E-2</v>
      </c>
      <c r="X30" s="69"/>
      <c r="Y30" s="70"/>
    </row>
    <row r="31" spans="1:25" ht="21.75" customHeight="1">
      <c r="A31" s="80" t="s">
        <v>19</v>
      </c>
      <c r="B31" s="80"/>
      <c r="D31" s="22">
        <v>0</v>
      </c>
      <c r="E31" s="20"/>
      <c r="F31" s="55">
        <v>-2368622340</v>
      </c>
      <c r="G31" s="20"/>
      <c r="H31" s="22">
        <v>0</v>
      </c>
      <c r="I31" s="20"/>
      <c r="J31" s="54">
        <f t="shared" si="0"/>
        <v>-2368622340</v>
      </c>
      <c r="K31" s="20"/>
      <c r="L31" s="32">
        <f>J31/درآمد!$F$11</f>
        <v>-2.867398777351652E-2</v>
      </c>
      <c r="M31" s="20"/>
      <c r="N31" s="22">
        <v>0</v>
      </c>
      <c r="O31" s="20"/>
      <c r="P31" s="21">
        <v>1313594994</v>
      </c>
      <c r="Q31" s="20"/>
      <c r="R31" s="22">
        <v>0</v>
      </c>
      <c r="S31" s="20"/>
      <c r="T31" s="21">
        <f t="shared" si="1"/>
        <v>1313594994</v>
      </c>
      <c r="U31" s="20"/>
      <c r="V31" s="31">
        <f t="shared" si="2"/>
        <v>6.1688923578089539E-3</v>
      </c>
      <c r="X31" s="69"/>
      <c r="Y31" s="70"/>
    </row>
    <row r="32" spans="1:25" ht="21.75" customHeight="1" thickBot="1">
      <c r="A32" s="81" t="s">
        <v>41</v>
      </c>
      <c r="B32" s="81"/>
      <c r="D32" s="23">
        <f>SUM(D9:D31)</f>
        <v>380568720</v>
      </c>
      <c r="E32" s="20"/>
      <c r="F32" s="56">
        <f>SUM(F9:F31)</f>
        <v>70097887239</v>
      </c>
      <c r="G32" s="20"/>
      <c r="H32" s="23">
        <f>SUM(H9:H31)</f>
        <v>7975326467</v>
      </c>
      <c r="I32" s="20"/>
      <c r="J32" s="56">
        <f>SUM(J9:J31)</f>
        <v>78453782426</v>
      </c>
      <c r="K32" s="20"/>
      <c r="L32" s="48">
        <f>SUM(L9:L31)</f>
        <v>0.94974313130443988</v>
      </c>
      <c r="M32" s="20"/>
      <c r="N32" s="23">
        <f>SUM(N9:N31)</f>
        <v>380568720</v>
      </c>
      <c r="O32" s="20"/>
      <c r="P32" s="23">
        <f>SUM(P9:P31)</f>
        <v>186120903598</v>
      </c>
      <c r="Q32" s="20"/>
      <c r="R32" s="23">
        <f>SUM(R9:R31)</f>
        <v>21388697552</v>
      </c>
      <c r="S32" s="20"/>
      <c r="T32" s="23">
        <f>SUM(T9:T31)</f>
        <v>207890169870</v>
      </c>
      <c r="U32" s="20"/>
      <c r="V32" s="48">
        <f>SUM(V9:V31)</f>
        <v>0.976291844923587</v>
      </c>
      <c r="X32" s="69"/>
      <c r="Y32" s="70"/>
    </row>
  </sheetData>
  <mergeCells count="33"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  <mergeCell ref="A13:B13"/>
    <mergeCell ref="A14:B14"/>
    <mergeCell ref="A15:B15"/>
    <mergeCell ref="A10:B10"/>
    <mergeCell ref="A11:B11"/>
    <mergeCell ref="A12:B12"/>
    <mergeCell ref="A19:B19"/>
    <mergeCell ref="A20:B20"/>
    <mergeCell ref="A21:B21"/>
    <mergeCell ref="A16:B16"/>
    <mergeCell ref="A17:B17"/>
    <mergeCell ref="A18:B18"/>
    <mergeCell ref="A25:B25"/>
    <mergeCell ref="A26:B26"/>
    <mergeCell ref="A27:B27"/>
    <mergeCell ref="A22:B22"/>
    <mergeCell ref="A23:B23"/>
    <mergeCell ref="A24:B24"/>
    <mergeCell ref="A31:B31"/>
    <mergeCell ref="A32:B32"/>
    <mergeCell ref="A28:B28"/>
    <mergeCell ref="A29:B29"/>
    <mergeCell ref="A30:B30"/>
  </mergeCells>
  <pageMargins left="0.39" right="0.39" top="0.39" bottom="0.39" header="0" footer="0"/>
  <pageSetup scale="5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ht="21.75" customHeight="1">
      <c r="A2" s="77" t="s">
        <v>84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22" ht="14.45" customHeight="1"/>
    <row r="5" spans="1:22" ht="14.45" customHeight="1">
      <c r="A5" s="1" t="s">
        <v>107</v>
      </c>
      <c r="B5" s="87" t="s">
        <v>108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1:22" ht="14.45" customHeight="1">
      <c r="D6" s="89" t="s">
        <v>99</v>
      </c>
      <c r="E6" s="89"/>
      <c r="F6" s="89"/>
      <c r="G6" s="89"/>
      <c r="H6" s="89"/>
      <c r="I6" s="89"/>
      <c r="J6" s="89"/>
      <c r="K6" s="89"/>
      <c r="L6" s="89"/>
      <c r="N6" s="89" t="s">
        <v>100</v>
      </c>
      <c r="O6" s="89"/>
      <c r="P6" s="89"/>
      <c r="Q6" s="89"/>
      <c r="R6" s="89"/>
      <c r="S6" s="89"/>
      <c r="T6" s="89"/>
      <c r="U6" s="89"/>
      <c r="V6" s="89"/>
    </row>
    <row r="7" spans="1:22" ht="14.45" customHeight="1">
      <c r="D7" s="3"/>
      <c r="E7" s="3"/>
      <c r="F7" s="3"/>
      <c r="G7" s="3"/>
      <c r="H7" s="3"/>
      <c r="I7" s="3"/>
      <c r="J7" s="90" t="s">
        <v>41</v>
      </c>
      <c r="K7" s="90"/>
      <c r="L7" s="90"/>
      <c r="N7" s="3"/>
      <c r="O7" s="3"/>
      <c r="P7" s="3"/>
      <c r="Q7" s="3"/>
      <c r="R7" s="3"/>
      <c r="S7" s="3"/>
      <c r="T7" s="90" t="s">
        <v>41</v>
      </c>
      <c r="U7" s="90"/>
      <c r="V7" s="90"/>
    </row>
    <row r="8" spans="1:22" ht="14.45" customHeight="1">
      <c r="A8" s="89" t="s">
        <v>58</v>
      </c>
      <c r="B8" s="89"/>
      <c r="D8" s="2" t="s">
        <v>109</v>
      </c>
      <c r="F8" s="2" t="s">
        <v>103</v>
      </c>
      <c r="H8" s="2" t="s">
        <v>104</v>
      </c>
      <c r="J8" s="4" t="s">
        <v>81</v>
      </c>
      <c r="K8" s="3"/>
      <c r="L8" s="4" t="s">
        <v>89</v>
      </c>
      <c r="N8" s="2" t="s">
        <v>109</v>
      </c>
      <c r="P8" s="2" t="s">
        <v>103</v>
      </c>
      <c r="R8" s="2" t="s">
        <v>104</v>
      </c>
      <c r="T8" s="4" t="s">
        <v>81</v>
      </c>
      <c r="U8" s="3"/>
      <c r="V8" s="4" t="s">
        <v>89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1.75" customHeight="1">
      <c r="A2" s="77" t="s">
        <v>84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/>
    <row r="5" spans="1:18" ht="14.45" customHeight="1">
      <c r="A5" s="1" t="s">
        <v>110</v>
      </c>
      <c r="B5" s="87" t="s">
        <v>111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14.45" customHeight="1">
      <c r="D6" s="89" t="s">
        <v>99</v>
      </c>
      <c r="E6" s="89"/>
      <c r="F6" s="89"/>
      <c r="G6" s="89"/>
      <c r="H6" s="89"/>
      <c r="I6" s="89"/>
      <c r="J6" s="89"/>
      <c r="L6" s="89" t="s">
        <v>100</v>
      </c>
      <c r="M6" s="89"/>
      <c r="N6" s="89"/>
      <c r="O6" s="89"/>
      <c r="P6" s="89"/>
      <c r="Q6" s="89"/>
      <c r="R6" s="89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89" t="s">
        <v>112</v>
      </c>
      <c r="B8" s="89"/>
      <c r="D8" s="2" t="s">
        <v>113</v>
      </c>
      <c r="F8" s="2" t="s">
        <v>103</v>
      </c>
      <c r="H8" s="2" t="s">
        <v>104</v>
      </c>
      <c r="J8" s="2" t="s">
        <v>41</v>
      </c>
      <c r="L8" s="2" t="s">
        <v>113</v>
      </c>
      <c r="N8" s="2" t="s">
        <v>103</v>
      </c>
      <c r="P8" s="2" t="s">
        <v>104</v>
      </c>
      <c r="R8" s="2" t="s">
        <v>41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0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21.75" customHeight="1">
      <c r="A2" s="77" t="s">
        <v>84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14.45" customHeight="1"/>
    <row r="5" spans="1:17" ht="14.45" customHeight="1">
      <c r="A5" s="1" t="s">
        <v>114</v>
      </c>
      <c r="B5" s="87" t="s">
        <v>115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17" ht="29.1" customHeight="1">
      <c r="M6" s="94" t="s">
        <v>116</v>
      </c>
      <c r="Q6" s="94" t="s">
        <v>117</v>
      </c>
    </row>
    <row r="7" spans="1:17" ht="14.45" customHeight="1">
      <c r="A7" s="89" t="s">
        <v>118</v>
      </c>
      <c r="B7" s="89"/>
      <c r="D7" s="2" t="s">
        <v>119</v>
      </c>
      <c r="F7" s="2" t="s">
        <v>120</v>
      </c>
      <c r="H7" s="2" t="s">
        <v>52</v>
      </c>
      <c r="J7" s="89" t="s">
        <v>121</v>
      </c>
      <c r="K7" s="89"/>
      <c r="M7" s="94"/>
      <c r="O7" s="2" t="s">
        <v>122</v>
      </c>
      <c r="Q7" s="94"/>
    </row>
    <row r="8" spans="1:17" ht="14.45" customHeight="1">
      <c r="A8" s="90" t="s">
        <v>123</v>
      </c>
      <c r="B8" s="95"/>
      <c r="D8" s="90" t="s">
        <v>124</v>
      </c>
      <c r="F8" s="4" t="s">
        <v>125</v>
      </c>
      <c r="H8" s="3"/>
      <c r="J8" s="3"/>
      <c r="K8" s="3"/>
      <c r="M8" s="3"/>
      <c r="O8" s="3"/>
      <c r="Q8" s="3"/>
    </row>
    <row r="9" spans="1:17" ht="14.45" customHeight="1">
      <c r="A9" s="89"/>
      <c r="B9" s="89"/>
      <c r="D9" s="89"/>
      <c r="F9" s="4" t="s">
        <v>126</v>
      </c>
    </row>
    <row r="10" spans="1:17" ht="14.45" customHeight="1">
      <c r="A10" s="90" t="s">
        <v>123</v>
      </c>
      <c r="B10" s="95"/>
      <c r="D10" s="90" t="s">
        <v>127</v>
      </c>
      <c r="F10" s="4" t="s">
        <v>125</v>
      </c>
    </row>
    <row r="11" spans="1:17" ht="14.45" customHeight="1">
      <c r="A11" s="89"/>
      <c r="B11" s="89"/>
      <c r="D11" s="89"/>
      <c r="F11" s="4" t="s">
        <v>128</v>
      </c>
    </row>
    <row r="12" spans="1:17" ht="65.45" customHeight="1">
      <c r="A12" s="91" t="s">
        <v>129</v>
      </c>
      <c r="B12" s="91"/>
      <c r="D12" s="6" t="s">
        <v>130</v>
      </c>
      <c r="F12" s="4" t="s">
        <v>131</v>
      </c>
    </row>
    <row r="13" spans="1:17" ht="14.45" customHeight="1">
      <c r="A13" s="91" t="s">
        <v>132</v>
      </c>
      <c r="B13" s="92"/>
      <c r="D13" s="91" t="s">
        <v>132</v>
      </c>
      <c r="F13" s="4" t="s">
        <v>133</v>
      </c>
    </row>
    <row r="14" spans="1:17" ht="14.45" customHeight="1">
      <c r="A14" s="93"/>
      <c r="B14" s="93"/>
      <c r="D14" s="93"/>
      <c r="F14" s="4" t="s">
        <v>134</v>
      </c>
    </row>
    <row r="15" spans="1:17" ht="14.45" customHeight="1">
      <c r="A15" s="93"/>
      <c r="B15" s="93"/>
      <c r="D15" s="93"/>
      <c r="F15" s="4" t="s">
        <v>135</v>
      </c>
    </row>
    <row r="16" spans="1:17" ht="14.45" customHeight="1">
      <c r="A16" s="94"/>
      <c r="B16" s="94"/>
      <c r="D16" s="94"/>
      <c r="F16" s="4" t="s">
        <v>136</v>
      </c>
    </row>
    <row r="17" spans="1:10" ht="14.45" customHeight="1">
      <c r="A17" s="3"/>
      <c r="B17" s="3"/>
      <c r="D17" s="3"/>
      <c r="F17" s="3"/>
    </row>
    <row r="18" spans="1:10" ht="14.45" customHeight="1">
      <c r="A18" s="89" t="s">
        <v>137</v>
      </c>
      <c r="B18" s="89"/>
      <c r="C18" s="89"/>
      <c r="D18" s="89"/>
      <c r="E18" s="89"/>
      <c r="F18" s="89"/>
      <c r="G18" s="89"/>
      <c r="H18" s="89"/>
      <c r="I18" s="89"/>
      <c r="J18" s="89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3"/>
  <sheetViews>
    <sheetView rightToLeft="1" view="pageBreakPreview" zoomScale="92" zoomScaleNormal="100" zoomScaleSheetLayoutView="92" workbookViewId="0">
      <selection activeCell="A8" sqref="A8:B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>
      <c r="A1" s="85" t="s">
        <v>0</v>
      </c>
      <c r="B1" s="85"/>
      <c r="C1" s="85"/>
      <c r="D1" s="85"/>
      <c r="E1" s="85"/>
      <c r="F1" s="85"/>
    </row>
    <row r="2" spans="1:6" ht="21.75" customHeight="1">
      <c r="A2" s="85" t="s">
        <v>84</v>
      </c>
      <c r="B2" s="85"/>
      <c r="C2" s="85"/>
      <c r="D2" s="85"/>
      <c r="E2" s="85"/>
      <c r="F2" s="85"/>
    </row>
    <row r="3" spans="1:6" ht="21.75" customHeight="1">
      <c r="A3" s="85" t="s">
        <v>2</v>
      </c>
      <c r="B3" s="85"/>
      <c r="C3" s="85"/>
      <c r="D3" s="85"/>
      <c r="E3" s="85"/>
      <c r="F3" s="85"/>
    </row>
    <row r="4" spans="1:6" ht="14.45" customHeight="1">
      <c r="A4" s="8"/>
      <c r="B4" s="8"/>
      <c r="C4" s="8"/>
      <c r="D4" s="8"/>
      <c r="E4" s="8"/>
      <c r="F4" s="8"/>
    </row>
    <row r="5" spans="1:6" ht="24.75" customHeight="1">
      <c r="A5" s="63" t="s">
        <v>107</v>
      </c>
      <c r="B5" s="86" t="s">
        <v>138</v>
      </c>
      <c r="C5" s="86"/>
      <c r="D5" s="86"/>
      <c r="E5" s="86"/>
      <c r="F5" s="86"/>
    </row>
    <row r="6" spans="1:6" ht="20.25" customHeight="1">
      <c r="A6" s="8"/>
      <c r="B6" s="8"/>
      <c r="C6" s="8"/>
      <c r="D6" s="9" t="s">
        <v>99</v>
      </c>
      <c r="E6" s="8"/>
      <c r="F6" s="9" t="s">
        <v>100</v>
      </c>
    </row>
    <row r="7" spans="1:6" ht="37.5" customHeight="1">
      <c r="A7" s="82" t="s">
        <v>139</v>
      </c>
      <c r="B7" s="82"/>
      <c r="C7" s="8"/>
      <c r="D7" s="35" t="s">
        <v>140</v>
      </c>
      <c r="E7" s="8"/>
      <c r="F7" s="35" t="s">
        <v>140</v>
      </c>
    </row>
    <row r="8" spans="1:6" ht="21.75" customHeight="1">
      <c r="A8" s="83" t="s">
        <v>177</v>
      </c>
      <c r="B8" s="83"/>
      <c r="C8" s="8"/>
      <c r="D8" s="19">
        <v>3265989</v>
      </c>
      <c r="E8" s="20"/>
      <c r="F8" s="19">
        <v>166989448</v>
      </c>
    </row>
    <row r="9" spans="1:6" ht="21.75" customHeight="1">
      <c r="A9" s="79" t="s">
        <v>180</v>
      </c>
      <c r="B9" s="79"/>
      <c r="C9" s="8"/>
      <c r="D9" s="21">
        <v>184144</v>
      </c>
      <c r="E9" s="20"/>
      <c r="F9" s="21">
        <v>531338</v>
      </c>
    </row>
    <row r="10" spans="1:6" ht="21.75" customHeight="1">
      <c r="A10" s="80" t="s">
        <v>181</v>
      </c>
      <c r="B10" s="80"/>
      <c r="C10" s="8"/>
      <c r="D10" s="22">
        <v>2441182946</v>
      </c>
      <c r="E10" s="20"/>
      <c r="F10" s="22">
        <v>2441187014</v>
      </c>
    </row>
    <row r="11" spans="1:6" ht="21.75" customHeight="1" thickBot="1">
      <c r="A11" s="81" t="s">
        <v>41</v>
      </c>
      <c r="B11" s="81"/>
      <c r="C11" s="8"/>
      <c r="D11" s="23">
        <f>SUM(D8:D10)</f>
        <v>2444633079</v>
      </c>
      <c r="E11" s="20"/>
      <c r="F11" s="23">
        <f>SUM(F8:F10)</f>
        <v>2608707800</v>
      </c>
    </row>
    <row r="12" spans="1:6" ht="13.5" thickTop="1"/>
    <row r="13" spans="1:6">
      <c r="F13" s="7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view="pageBreakPreview" zoomScale="105" zoomScaleNormal="100" zoomScaleSheetLayoutView="105" workbookViewId="0">
      <selection activeCell="A8" sqref="A8:B8"/>
    </sheetView>
  </sheetViews>
  <sheetFormatPr defaultRowHeight="12.75"/>
  <cols>
    <col min="1" max="1" width="6.57031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85" t="s">
        <v>0</v>
      </c>
      <c r="B1" s="85"/>
      <c r="C1" s="85"/>
      <c r="D1" s="85"/>
      <c r="E1" s="85"/>
      <c r="F1" s="85"/>
    </row>
    <row r="2" spans="1:6" ht="21.75" customHeight="1">
      <c r="A2" s="85" t="s">
        <v>84</v>
      </c>
      <c r="B2" s="85"/>
      <c r="C2" s="85"/>
      <c r="D2" s="85"/>
      <c r="E2" s="85"/>
      <c r="F2" s="85"/>
    </row>
    <row r="3" spans="1:6" ht="21.75" customHeight="1">
      <c r="A3" s="85" t="s">
        <v>2</v>
      </c>
      <c r="B3" s="85"/>
      <c r="C3" s="85"/>
      <c r="D3" s="85"/>
      <c r="E3" s="85"/>
      <c r="F3" s="85"/>
    </row>
    <row r="4" spans="1:6" ht="14.45" customHeight="1">
      <c r="A4" s="8"/>
      <c r="B4" s="8"/>
      <c r="C4" s="8"/>
      <c r="D4" s="8"/>
      <c r="E4" s="8"/>
      <c r="F4" s="8"/>
    </row>
    <row r="5" spans="1:6" ht="23.25" customHeight="1">
      <c r="A5" s="63" t="s">
        <v>110</v>
      </c>
      <c r="B5" s="86" t="s">
        <v>96</v>
      </c>
      <c r="C5" s="86"/>
      <c r="D5" s="86"/>
      <c r="E5" s="86"/>
      <c r="F5" s="86"/>
    </row>
    <row r="6" spans="1:6" ht="14.45" customHeight="1">
      <c r="A6" s="8"/>
      <c r="B6" s="8"/>
      <c r="C6" s="8"/>
      <c r="D6" s="9" t="s">
        <v>99</v>
      </c>
      <c r="E6" s="8"/>
      <c r="F6" s="9" t="s">
        <v>9</v>
      </c>
    </row>
    <row r="7" spans="1:6" ht="14.45" customHeight="1">
      <c r="A7" s="82" t="s">
        <v>96</v>
      </c>
      <c r="B7" s="82"/>
      <c r="C7" s="8"/>
      <c r="D7" s="10" t="s">
        <v>81</v>
      </c>
      <c r="E7" s="8"/>
      <c r="F7" s="10" t="s">
        <v>81</v>
      </c>
    </row>
    <row r="8" spans="1:6" ht="21.75" customHeight="1">
      <c r="A8" s="83" t="s">
        <v>96</v>
      </c>
      <c r="B8" s="83"/>
      <c r="C8" s="8"/>
      <c r="D8" s="19">
        <v>0</v>
      </c>
      <c r="E8" s="20"/>
      <c r="F8" s="19">
        <v>1664769695</v>
      </c>
    </row>
    <row r="9" spans="1:6" ht="21.75" customHeight="1">
      <c r="A9" s="80" t="s">
        <v>141</v>
      </c>
      <c r="B9" s="80"/>
      <c r="C9" s="8"/>
      <c r="D9" s="22">
        <v>22053825</v>
      </c>
      <c r="E9" s="20"/>
      <c r="F9" s="22">
        <v>42079150</v>
      </c>
    </row>
    <row r="10" spans="1:6" ht="21.75" customHeight="1">
      <c r="A10" s="81" t="s">
        <v>41</v>
      </c>
      <c r="B10" s="81"/>
      <c r="C10" s="8"/>
      <c r="D10" s="23">
        <f>SUM(D8:D9)</f>
        <v>22053825</v>
      </c>
      <c r="E10" s="20"/>
      <c r="F10" s="23">
        <f>SUM(F8:F9)</f>
        <v>1706848845</v>
      </c>
    </row>
    <row r="12" spans="1:6">
      <c r="F12" s="72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3"/>
  <sheetViews>
    <sheetView rightToLeft="1" view="pageBreakPreview" zoomScaleNormal="100" zoomScaleSheetLayoutView="100" workbookViewId="0">
      <selection activeCell="A8" sqref="A8"/>
    </sheetView>
  </sheetViews>
  <sheetFormatPr defaultRowHeight="15.75"/>
  <cols>
    <col min="1" max="1" width="39" style="8" customWidth="1"/>
    <col min="2" max="2" width="1.28515625" style="8" customWidth="1"/>
    <col min="3" max="3" width="16.85546875" style="8" customWidth="1"/>
    <col min="4" max="4" width="1.28515625" style="8" customWidth="1"/>
    <col min="5" max="5" width="30.28515625" style="8" customWidth="1"/>
    <col min="6" max="6" width="1.28515625" style="8" customWidth="1"/>
    <col min="7" max="7" width="23" style="8" customWidth="1"/>
    <col min="8" max="8" width="1.28515625" style="8" customWidth="1"/>
    <col min="9" max="9" width="18.42578125" style="8" customWidth="1"/>
    <col min="10" max="10" width="1.28515625" style="8" customWidth="1"/>
    <col min="11" max="11" width="16.28515625" style="8" customWidth="1"/>
    <col min="12" max="12" width="1.28515625" style="8" customWidth="1"/>
    <col min="13" max="13" width="22.28515625" style="8" customWidth="1"/>
    <col min="14" max="14" width="1.28515625" style="8" customWidth="1"/>
    <col min="15" max="15" width="21.28515625" style="8" customWidth="1"/>
    <col min="16" max="16" width="1.28515625" style="8" customWidth="1"/>
    <col min="17" max="17" width="12.7109375" style="8" customWidth="1"/>
    <col min="18" max="18" width="1.140625" style="8" customWidth="1"/>
    <col min="19" max="19" width="19.42578125" style="8" customWidth="1"/>
    <col min="20" max="16384" width="9.140625" style="8"/>
  </cols>
  <sheetData>
    <row r="1" spans="1:19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21.75" customHeight="1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14.45" customHeight="1"/>
    <row r="5" spans="1:19" ht="22.5" customHeight="1">
      <c r="A5" s="86" t="s">
        <v>102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19" ht="15" customHeight="1">
      <c r="A6" s="82" t="s">
        <v>43</v>
      </c>
      <c r="C6" s="82" t="s">
        <v>142</v>
      </c>
      <c r="D6" s="82"/>
      <c r="E6" s="82"/>
      <c r="F6" s="82"/>
      <c r="G6" s="82"/>
      <c r="H6" s="20"/>
      <c r="I6" s="82" t="s">
        <v>99</v>
      </c>
      <c r="J6" s="82"/>
      <c r="K6" s="82"/>
      <c r="L6" s="82"/>
      <c r="M6" s="82"/>
      <c r="N6" s="20"/>
      <c r="O6" s="82" t="s">
        <v>100</v>
      </c>
      <c r="P6" s="82"/>
      <c r="Q6" s="82"/>
      <c r="R6" s="82"/>
      <c r="S6" s="82"/>
    </row>
    <row r="7" spans="1:19" ht="29.1" customHeight="1">
      <c r="A7" s="82"/>
      <c r="C7" s="35" t="s">
        <v>143</v>
      </c>
      <c r="D7" s="13"/>
      <c r="E7" s="35" t="s">
        <v>144</v>
      </c>
      <c r="F7" s="13"/>
      <c r="G7" s="35" t="s">
        <v>145</v>
      </c>
      <c r="H7" s="12"/>
      <c r="I7" s="35" t="s">
        <v>146</v>
      </c>
      <c r="J7" s="13"/>
      <c r="K7" s="35" t="s">
        <v>147</v>
      </c>
      <c r="L7" s="13"/>
      <c r="M7" s="35" t="s">
        <v>148</v>
      </c>
      <c r="N7" s="12"/>
      <c r="O7" s="35" t="s">
        <v>146</v>
      </c>
      <c r="P7" s="13"/>
      <c r="Q7" s="35" t="s">
        <v>147</v>
      </c>
      <c r="R7" s="13"/>
      <c r="S7" s="35" t="s">
        <v>148</v>
      </c>
    </row>
    <row r="8" spans="1:19" ht="21.75" customHeight="1">
      <c r="A8" s="36" t="s">
        <v>182</v>
      </c>
      <c r="C8" s="39" t="s">
        <v>149</v>
      </c>
      <c r="D8" s="12"/>
      <c r="E8" s="14">
        <v>8000000</v>
      </c>
      <c r="F8" s="12"/>
      <c r="G8" s="14">
        <v>55</v>
      </c>
      <c r="H8" s="12"/>
      <c r="I8" s="38">
        <v>440000000</v>
      </c>
      <c r="J8" s="12"/>
      <c r="K8" s="38">
        <v>59431280</v>
      </c>
      <c r="L8" s="12"/>
      <c r="M8" s="38">
        <v>380568720</v>
      </c>
      <c r="N8" s="12"/>
      <c r="O8" s="38">
        <v>440000000</v>
      </c>
      <c r="P8" s="12"/>
      <c r="Q8" s="38">
        <v>59431280</v>
      </c>
      <c r="R8" s="12"/>
      <c r="S8" s="38">
        <v>380568720</v>
      </c>
    </row>
    <row r="9" spans="1:19" ht="21.75" customHeight="1">
      <c r="A9" s="37" t="s">
        <v>41</v>
      </c>
      <c r="C9" s="18"/>
      <c r="D9" s="40"/>
      <c r="E9" s="18"/>
      <c r="F9" s="40"/>
      <c r="G9" s="18"/>
      <c r="H9" s="12"/>
      <c r="I9" s="17">
        <v>440000000</v>
      </c>
      <c r="J9" s="12"/>
      <c r="K9" s="17">
        <v>59431280</v>
      </c>
      <c r="L9" s="12"/>
      <c r="M9" s="17">
        <v>380568720</v>
      </c>
      <c r="N9" s="12"/>
      <c r="O9" s="17">
        <v>440000000</v>
      </c>
      <c r="P9" s="12"/>
      <c r="Q9" s="17">
        <v>59431280</v>
      </c>
      <c r="R9" s="12"/>
      <c r="S9" s="17">
        <v>380568720</v>
      </c>
    </row>
    <row r="11" spans="1:19">
      <c r="O11" s="73"/>
      <c r="P11" s="74"/>
      <c r="Q11" s="73"/>
    </row>
    <row r="12" spans="1:19">
      <c r="M12" s="58"/>
      <c r="O12" s="74"/>
      <c r="P12" s="74"/>
      <c r="Q12" s="74"/>
    </row>
    <row r="13" spans="1:19">
      <c r="M13" s="5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5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21.75" customHeight="1">
      <c r="A2" s="77" t="s">
        <v>84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4.45" customHeight="1"/>
    <row r="5" spans="1:11" ht="14.45" customHeight="1">
      <c r="A5" s="87" t="s">
        <v>109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14.45" customHeight="1">
      <c r="I6" s="2" t="s">
        <v>99</v>
      </c>
      <c r="K6" s="2" t="s">
        <v>100</v>
      </c>
    </row>
    <row r="7" spans="1:11" ht="29.1" customHeight="1">
      <c r="A7" s="2" t="s">
        <v>150</v>
      </c>
      <c r="C7" s="5" t="s">
        <v>151</v>
      </c>
      <c r="E7" s="5" t="s">
        <v>152</v>
      </c>
      <c r="G7" s="5" t="s">
        <v>153</v>
      </c>
      <c r="I7" s="6" t="s">
        <v>154</v>
      </c>
      <c r="K7" s="6" t="s">
        <v>154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1.75" customHeight="1">
      <c r="A2" s="77" t="s">
        <v>84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45" customHeight="1"/>
    <row r="5" spans="1:19" ht="14.45" customHeight="1">
      <c r="A5" s="87" t="s">
        <v>155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</row>
    <row r="6" spans="1:19" ht="14.45" customHeight="1">
      <c r="A6" s="89" t="s">
        <v>87</v>
      </c>
      <c r="I6" s="89" t="s">
        <v>99</v>
      </c>
      <c r="J6" s="89"/>
      <c r="K6" s="89"/>
      <c r="L6" s="89"/>
      <c r="M6" s="89"/>
      <c r="O6" s="89" t="s">
        <v>100</v>
      </c>
      <c r="P6" s="89"/>
      <c r="Q6" s="89"/>
      <c r="R6" s="89"/>
      <c r="S6" s="89"/>
    </row>
    <row r="7" spans="1:19" ht="29.1" customHeight="1">
      <c r="A7" s="89"/>
      <c r="C7" s="5" t="s">
        <v>156</v>
      </c>
      <c r="E7" s="5" t="s">
        <v>68</v>
      </c>
      <c r="G7" s="5" t="s">
        <v>157</v>
      </c>
      <c r="I7" s="6" t="s">
        <v>158</v>
      </c>
      <c r="J7" s="3"/>
      <c r="K7" s="6" t="s">
        <v>147</v>
      </c>
      <c r="L7" s="3"/>
      <c r="M7" s="6" t="s">
        <v>159</v>
      </c>
      <c r="O7" s="6" t="s">
        <v>158</v>
      </c>
      <c r="P7" s="3"/>
      <c r="Q7" s="6" t="s">
        <v>147</v>
      </c>
      <c r="R7" s="3"/>
      <c r="S7" s="6" t="s">
        <v>159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105" zoomScaleNormal="100" zoomScaleSheetLayoutView="105" workbookViewId="0">
      <selection activeCell="A8" sqref="A8"/>
    </sheetView>
  </sheetViews>
  <sheetFormatPr defaultRowHeight="12.75"/>
  <cols>
    <col min="1" max="1" width="39" customWidth="1"/>
    <col min="2" max="2" width="1.28515625" customWidth="1"/>
    <col min="3" max="3" width="19" customWidth="1"/>
    <col min="4" max="4" width="1.28515625" customWidth="1"/>
    <col min="5" max="5" width="10.42578125" customWidth="1"/>
    <col min="6" max="6" width="1.28515625" customWidth="1"/>
    <col min="7" max="7" width="21.28515625" customWidth="1"/>
    <col min="8" max="8" width="1.28515625" customWidth="1"/>
    <col min="9" max="9" width="18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</cols>
  <sheetData>
    <row r="1" spans="1:13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ht="21.75" customHeight="1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14.4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8.75" customHeight="1">
      <c r="A5" s="86" t="s">
        <v>160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14.45" customHeight="1">
      <c r="A6" s="82" t="s">
        <v>87</v>
      </c>
      <c r="B6" s="8"/>
      <c r="C6" s="82" t="s">
        <v>99</v>
      </c>
      <c r="D6" s="82"/>
      <c r="E6" s="82"/>
      <c r="F6" s="82"/>
      <c r="G6" s="82"/>
      <c r="H6" s="20"/>
      <c r="I6" s="82" t="s">
        <v>100</v>
      </c>
      <c r="J6" s="82"/>
      <c r="K6" s="82"/>
      <c r="L6" s="82"/>
      <c r="M6" s="82"/>
    </row>
    <row r="7" spans="1:13" ht="29.1" customHeight="1">
      <c r="A7" s="82"/>
      <c r="B7" s="8"/>
      <c r="C7" s="35" t="s">
        <v>158</v>
      </c>
      <c r="D7" s="34"/>
      <c r="E7" s="35" t="s">
        <v>147</v>
      </c>
      <c r="F7" s="34"/>
      <c r="G7" s="35" t="s">
        <v>159</v>
      </c>
      <c r="H7" s="20"/>
      <c r="I7" s="35" t="s">
        <v>158</v>
      </c>
      <c r="J7" s="34"/>
      <c r="K7" s="35" t="s">
        <v>147</v>
      </c>
      <c r="L7" s="34"/>
      <c r="M7" s="35" t="s">
        <v>159</v>
      </c>
    </row>
    <row r="8" spans="1:13" ht="21.75" customHeight="1">
      <c r="A8" s="25" t="s">
        <v>177</v>
      </c>
      <c r="B8" s="8"/>
      <c r="C8" s="19">
        <v>3265989</v>
      </c>
      <c r="D8" s="20"/>
      <c r="E8" s="19">
        <v>0</v>
      </c>
      <c r="F8" s="20"/>
      <c r="G8" s="19">
        <v>3265989</v>
      </c>
      <c r="H8" s="20"/>
      <c r="I8" s="19">
        <v>166989448</v>
      </c>
      <c r="J8" s="20"/>
      <c r="K8" s="19">
        <v>0</v>
      </c>
      <c r="L8" s="20"/>
      <c r="M8" s="19">
        <v>166989448</v>
      </c>
    </row>
    <row r="9" spans="1:13" ht="21.75" customHeight="1">
      <c r="A9" s="26" t="s">
        <v>183</v>
      </c>
      <c r="B9" s="8"/>
      <c r="C9" s="21">
        <v>184144</v>
      </c>
      <c r="D9" s="20"/>
      <c r="E9" s="21">
        <v>0</v>
      </c>
      <c r="F9" s="20"/>
      <c r="G9" s="21">
        <v>184144</v>
      </c>
      <c r="H9" s="20"/>
      <c r="I9" s="21">
        <v>531338</v>
      </c>
      <c r="J9" s="20"/>
      <c r="K9" s="21">
        <v>0</v>
      </c>
      <c r="L9" s="20"/>
      <c r="M9" s="21">
        <v>531338</v>
      </c>
    </row>
    <row r="10" spans="1:13" ht="21.75" customHeight="1">
      <c r="A10" s="27" t="s">
        <v>184</v>
      </c>
      <c r="B10" s="8"/>
      <c r="C10" s="22">
        <v>2441182946</v>
      </c>
      <c r="D10" s="20"/>
      <c r="E10" s="22">
        <v>0</v>
      </c>
      <c r="F10" s="20"/>
      <c r="G10" s="22">
        <v>2441182946</v>
      </c>
      <c r="H10" s="20"/>
      <c r="I10" s="22">
        <v>2441187014</v>
      </c>
      <c r="J10" s="20"/>
      <c r="K10" s="22">
        <v>0</v>
      </c>
      <c r="L10" s="20"/>
      <c r="M10" s="22">
        <v>2441187014</v>
      </c>
    </row>
    <row r="11" spans="1:13" ht="21.75" customHeight="1">
      <c r="A11" s="37" t="s">
        <v>41</v>
      </c>
      <c r="B11" s="8"/>
      <c r="C11" s="23">
        <f>SUM(C8:C10)</f>
        <v>2444633079</v>
      </c>
      <c r="D11" s="20"/>
      <c r="E11" s="23">
        <v>0</v>
      </c>
      <c r="F11" s="20"/>
      <c r="G11" s="23">
        <f>SUM(G8:G10)</f>
        <v>2444633079</v>
      </c>
      <c r="H11" s="20"/>
      <c r="I11" s="23">
        <f>SUM(I8:I10)</f>
        <v>2608707800</v>
      </c>
      <c r="J11" s="20"/>
      <c r="K11" s="23">
        <v>0</v>
      </c>
      <c r="L11" s="20"/>
      <c r="M11" s="23">
        <f>SUM(M8:M10)</f>
        <v>2608707800</v>
      </c>
    </row>
    <row r="13" spans="1:13">
      <c r="G13" s="72"/>
      <c r="H13" s="71"/>
      <c r="I13" s="71"/>
      <c r="J13" s="71"/>
      <c r="K13" s="71"/>
      <c r="L13" s="71"/>
      <c r="M13" s="72"/>
    </row>
    <row r="14" spans="1:13">
      <c r="G14" s="71"/>
      <c r="H14" s="71"/>
      <c r="I14" s="71"/>
      <c r="J14" s="71"/>
      <c r="K14" s="71"/>
      <c r="L14" s="71"/>
      <c r="M14" s="7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77" t="s">
        <v>0</v>
      </c>
      <c r="B1" s="77"/>
      <c r="C1" s="77"/>
    </row>
    <row r="2" spans="1:3" ht="21.75" customHeight="1">
      <c r="A2" s="77" t="s">
        <v>1</v>
      </c>
      <c r="B2" s="77"/>
      <c r="C2" s="77"/>
    </row>
    <row r="3" spans="1:3" ht="21.75" customHeight="1">
      <c r="A3" s="77" t="s">
        <v>2</v>
      </c>
      <c r="B3" s="77"/>
      <c r="C3" s="77"/>
    </row>
    <row r="4" spans="1:3" ht="7.35" customHeight="1"/>
    <row r="5" spans="1:3" ht="123.6" customHeight="1">
      <c r="B5" s="78"/>
    </row>
    <row r="6" spans="1:3" ht="123.6" customHeight="1">
      <c r="B6" s="7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22"/>
  <sheetViews>
    <sheetView rightToLeft="1" view="pageBreakPreview" zoomScale="82" zoomScaleNormal="100" zoomScaleSheetLayoutView="82" workbookViewId="0">
      <selection activeCell="A20" sqref="A20"/>
    </sheetView>
  </sheetViews>
  <sheetFormatPr defaultRowHeight="12.75"/>
  <cols>
    <col min="1" max="1" width="40.28515625" customWidth="1"/>
    <col min="2" max="2" width="1.28515625" customWidth="1"/>
    <col min="3" max="3" width="16" customWidth="1"/>
    <col min="4" max="4" width="1.28515625" customWidth="1"/>
    <col min="5" max="5" width="20.42578125" customWidth="1"/>
    <col min="6" max="6" width="1.28515625" customWidth="1"/>
    <col min="7" max="7" width="19.7109375" customWidth="1"/>
    <col min="8" max="8" width="1.28515625" customWidth="1"/>
    <col min="9" max="9" width="25.140625" customWidth="1"/>
    <col min="10" max="10" width="1.28515625" customWidth="1"/>
    <col min="11" max="11" width="12.28515625" customWidth="1"/>
    <col min="12" max="12" width="1.28515625" customWidth="1"/>
    <col min="13" max="13" width="18.5703125" customWidth="1"/>
    <col min="14" max="14" width="1.28515625" customWidth="1"/>
    <col min="15" max="15" width="16.85546875" customWidth="1"/>
    <col min="16" max="16" width="1.28515625" customWidth="1"/>
    <col min="17" max="17" width="23.140625" customWidth="1"/>
    <col min="19" max="19" width="16.140625" customWidth="1"/>
  </cols>
  <sheetData>
    <row r="1" spans="1:23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3" ht="21.75" customHeight="1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23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23" ht="14.4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3" ht="27.75" customHeight="1">
      <c r="A5" s="86" t="s">
        <v>161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23" ht="18" customHeight="1">
      <c r="A6" s="82" t="s">
        <v>87</v>
      </c>
      <c r="B6" s="8"/>
      <c r="C6" s="82" t="s">
        <v>99</v>
      </c>
      <c r="D6" s="82"/>
      <c r="E6" s="82"/>
      <c r="F6" s="82"/>
      <c r="G6" s="82"/>
      <c r="H6" s="82"/>
      <c r="I6" s="82"/>
      <c r="J6" s="20"/>
      <c r="K6" s="82" t="s">
        <v>100</v>
      </c>
      <c r="L6" s="82"/>
      <c r="M6" s="82"/>
      <c r="N6" s="82"/>
      <c r="O6" s="82"/>
      <c r="P6" s="82"/>
      <c r="Q6" s="82"/>
    </row>
    <row r="7" spans="1:23" ht="21" customHeight="1">
      <c r="A7" s="82"/>
      <c r="B7" s="8"/>
      <c r="C7" s="35" t="s">
        <v>13</v>
      </c>
      <c r="D7" s="34"/>
      <c r="E7" s="35" t="s">
        <v>162</v>
      </c>
      <c r="F7" s="34"/>
      <c r="G7" s="35" t="s">
        <v>163</v>
      </c>
      <c r="H7" s="34"/>
      <c r="I7" s="35" t="s">
        <v>164</v>
      </c>
      <c r="J7" s="20"/>
      <c r="K7" s="35" t="s">
        <v>13</v>
      </c>
      <c r="L7" s="34"/>
      <c r="M7" s="35" t="s">
        <v>162</v>
      </c>
      <c r="N7" s="34"/>
      <c r="O7" s="35" t="s">
        <v>163</v>
      </c>
      <c r="P7" s="34"/>
      <c r="Q7" s="35" t="s">
        <v>164</v>
      </c>
    </row>
    <row r="8" spans="1:23" ht="21.75" customHeight="1">
      <c r="A8" s="25" t="s">
        <v>38</v>
      </c>
      <c r="B8" s="8"/>
      <c r="C8" s="19">
        <v>5119</v>
      </c>
      <c r="D8" s="20"/>
      <c r="E8" s="19">
        <v>20201514</v>
      </c>
      <c r="F8" s="20"/>
      <c r="G8" s="19">
        <v>16877632</v>
      </c>
      <c r="H8" s="20"/>
      <c r="I8" s="19">
        <f>E8-G8</f>
        <v>3323882</v>
      </c>
      <c r="J8" s="20"/>
      <c r="K8" s="19">
        <v>5119</v>
      </c>
      <c r="L8" s="20"/>
      <c r="M8" s="19">
        <v>20201514</v>
      </c>
      <c r="N8" s="20"/>
      <c r="O8" s="19">
        <v>16877632</v>
      </c>
      <c r="P8" s="20"/>
      <c r="Q8" s="19">
        <f>M8-O8</f>
        <v>3323882</v>
      </c>
      <c r="S8" s="24"/>
      <c r="T8" s="24"/>
      <c r="V8" s="67"/>
      <c r="W8" s="67"/>
    </row>
    <row r="9" spans="1:23" ht="21.75" customHeight="1">
      <c r="A9" s="26" t="s">
        <v>23</v>
      </c>
      <c r="B9" s="8"/>
      <c r="C9" s="21">
        <v>600000</v>
      </c>
      <c r="D9" s="20"/>
      <c r="E9" s="21">
        <v>4683656705</v>
      </c>
      <c r="F9" s="20"/>
      <c r="G9" s="21">
        <v>3459870707</v>
      </c>
      <c r="H9" s="20"/>
      <c r="I9" s="21">
        <f>E9-G9</f>
        <v>1223785998</v>
      </c>
      <c r="J9" s="20"/>
      <c r="K9" s="21">
        <v>600000</v>
      </c>
      <c r="L9" s="20"/>
      <c r="M9" s="21">
        <v>4683656705</v>
      </c>
      <c r="N9" s="20"/>
      <c r="O9" s="21">
        <v>3459870707</v>
      </c>
      <c r="P9" s="20"/>
      <c r="Q9" s="21">
        <f>M9-O9</f>
        <v>1223785998</v>
      </c>
      <c r="S9" s="24"/>
      <c r="T9" s="24"/>
      <c r="V9" s="67"/>
      <c r="W9" s="67"/>
    </row>
    <row r="10" spans="1:23" ht="21.75" customHeight="1">
      <c r="A10" s="26" t="s">
        <v>34</v>
      </c>
      <c r="B10" s="8"/>
      <c r="C10" s="21">
        <v>190000</v>
      </c>
      <c r="D10" s="20"/>
      <c r="E10" s="21">
        <v>3691673181</v>
      </c>
      <c r="F10" s="20"/>
      <c r="G10" s="21">
        <v>2401208308</v>
      </c>
      <c r="H10" s="20"/>
      <c r="I10" s="21">
        <f t="shared" ref="I10:I19" si="0">E10-G10</f>
        <v>1290464873</v>
      </c>
      <c r="J10" s="20"/>
      <c r="K10" s="21">
        <v>190000</v>
      </c>
      <c r="L10" s="20"/>
      <c r="M10" s="21">
        <v>3691673181</v>
      </c>
      <c r="N10" s="20"/>
      <c r="O10" s="21">
        <v>2401208308</v>
      </c>
      <c r="P10" s="20"/>
      <c r="Q10" s="21">
        <f>M10-O10</f>
        <v>1290464873</v>
      </c>
      <c r="S10" s="24"/>
      <c r="T10" s="24"/>
      <c r="V10" s="67"/>
      <c r="W10" s="67"/>
    </row>
    <row r="11" spans="1:23" ht="21.75" customHeight="1">
      <c r="A11" s="26" t="s">
        <v>22</v>
      </c>
      <c r="B11" s="8"/>
      <c r="C11" s="21">
        <v>600000</v>
      </c>
      <c r="D11" s="20"/>
      <c r="E11" s="21">
        <v>1896647436</v>
      </c>
      <c r="F11" s="20"/>
      <c r="G11" s="21">
        <v>1541771554</v>
      </c>
      <c r="H11" s="20"/>
      <c r="I11" s="21">
        <f t="shared" si="0"/>
        <v>354875882</v>
      </c>
      <c r="J11" s="20"/>
      <c r="K11" s="21">
        <v>962500</v>
      </c>
      <c r="L11" s="20"/>
      <c r="M11" s="21">
        <v>2835701626</v>
      </c>
      <c r="N11" s="20"/>
      <c r="O11" s="21">
        <v>2473258531</v>
      </c>
      <c r="P11" s="20"/>
      <c r="Q11" s="21">
        <f t="shared" ref="Q11:Q19" si="1">M11-O11</f>
        <v>362443095</v>
      </c>
      <c r="S11" s="24"/>
      <c r="T11" s="24"/>
      <c r="V11" s="67"/>
      <c r="W11" s="67"/>
    </row>
    <row r="12" spans="1:23" ht="21.75" customHeight="1">
      <c r="A12" s="26" t="s">
        <v>40</v>
      </c>
      <c r="B12" s="8"/>
      <c r="C12" s="21">
        <v>7500</v>
      </c>
      <c r="D12" s="20"/>
      <c r="E12" s="21">
        <v>213223725</v>
      </c>
      <c r="F12" s="20"/>
      <c r="G12" s="21">
        <v>141696842</v>
      </c>
      <c r="H12" s="20"/>
      <c r="I12" s="21">
        <f t="shared" si="0"/>
        <v>71526883</v>
      </c>
      <c r="J12" s="20"/>
      <c r="K12" s="21">
        <v>7500</v>
      </c>
      <c r="L12" s="20"/>
      <c r="M12" s="21">
        <v>213223725</v>
      </c>
      <c r="N12" s="20"/>
      <c r="O12" s="21">
        <v>141696842</v>
      </c>
      <c r="P12" s="20"/>
      <c r="Q12" s="21">
        <f t="shared" si="1"/>
        <v>71526883</v>
      </c>
      <c r="S12" s="24"/>
      <c r="T12" s="24"/>
      <c r="V12" s="67"/>
      <c r="W12" s="67"/>
    </row>
    <row r="13" spans="1:23" ht="21.75" customHeight="1">
      <c r="A13" s="26" t="s">
        <v>39</v>
      </c>
      <c r="B13" s="8"/>
      <c r="C13" s="21">
        <v>250000</v>
      </c>
      <c r="D13" s="20"/>
      <c r="E13" s="21">
        <v>2295976448</v>
      </c>
      <c r="F13" s="20"/>
      <c r="G13" s="21">
        <v>1627141074</v>
      </c>
      <c r="H13" s="20"/>
      <c r="I13" s="21">
        <f t="shared" si="0"/>
        <v>668835374</v>
      </c>
      <c r="J13" s="20"/>
      <c r="K13" s="21">
        <v>250000</v>
      </c>
      <c r="L13" s="20"/>
      <c r="M13" s="21">
        <v>2295976448</v>
      </c>
      <c r="N13" s="20"/>
      <c r="O13" s="21">
        <v>1627141074</v>
      </c>
      <c r="P13" s="20"/>
      <c r="Q13" s="21">
        <f t="shared" si="1"/>
        <v>668835374</v>
      </c>
      <c r="S13" s="24"/>
      <c r="T13" s="24"/>
      <c r="V13" s="67"/>
      <c r="W13" s="67"/>
    </row>
    <row r="14" spans="1:23" ht="21.75" customHeight="1">
      <c r="A14" s="26" t="s">
        <v>105</v>
      </c>
      <c r="B14" s="8"/>
      <c r="C14" s="21">
        <v>11464</v>
      </c>
      <c r="D14" s="20"/>
      <c r="E14" s="21">
        <v>79313646476</v>
      </c>
      <c r="F14" s="20"/>
      <c r="G14" s="21">
        <v>74951132901</v>
      </c>
      <c r="H14" s="20"/>
      <c r="I14" s="21">
        <f t="shared" si="0"/>
        <v>4362513575</v>
      </c>
      <c r="J14" s="20"/>
      <c r="K14" s="21">
        <v>11464</v>
      </c>
      <c r="L14" s="20"/>
      <c r="M14" s="21">
        <v>79313646476</v>
      </c>
      <c r="N14" s="20"/>
      <c r="O14" s="21">
        <v>74951132901</v>
      </c>
      <c r="P14" s="20"/>
      <c r="Q14" s="21">
        <f t="shared" si="1"/>
        <v>4362513575</v>
      </c>
      <c r="S14" s="24"/>
      <c r="T14" s="24"/>
      <c r="V14" s="67"/>
      <c r="W14" s="67"/>
    </row>
    <row r="15" spans="1:23" ht="21.75" customHeight="1">
      <c r="A15" s="26" t="s">
        <v>24</v>
      </c>
      <c r="B15" s="8"/>
      <c r="C15" s="21">
        <v>0</v>
      </c>
      <c r="D15" s="20"/>
      <c r="E15" s="21">
        <v>0</v>
      </c>
      <c r="F15" s="20"/>
      <c r="G15" s="21">
        <v>0</v>
      </c>
      <c r="H15" s="20"/>
      <c r="I15" s="21">
        <f t="shared" si="0"/>
        <v>0</v>
      </c>
      <c r="J15" s="20"/>
      <c r="K15" s="21">
        <v>3200000</v>
      </c>
      <c r="L15" s="20"/>
      <c r="M15" s="21">
        <v>13644727980</v>
      </c>
      <c r="N15" s="20"/>
      <c r="O15" s="21">
        <v>10538520481</v>
      </c>
      <c r="P15" s="20"/>
      <c r="Q15" s="21">
        <f t="shared" si="1"/>
        <v>3106207499</v>
      </c>
      <c r="S15" s="24"/>
      <c r="T15" s="24"/>
      <c r="V15" s="67"/>
      <c r="W15" s="67"/>
    </row>
    <row r="16" spans="1:23" ht="21.75" customHeight="1">
      <c r="A16" s="26" t="s">
        <v>20</v>
      </c>
      <c r="B16" s="8"/>
      <c r="C16" s="21">
        <v>0</v>
      </c>
      <c r="D16" s="20"/>
      <c r="E16" s="21">
        <v>0</v>
      </c>
      <c r="F16" s="20"/>
      <c r="G16" s="21">
        <v>0</v>
      </c>
      <c r="H16" s="20"/>
      <c r="I16" s="21">
        <f t="shared" si="0"/>
        <v>0</v>
      </c>
      <c r="J16" s="20"/>
      <c r="K16" s="21">
        <v>4200000</v>
      </c>
      <c r="L16" s="20"/>
      <c r="M16" s="21">
        <v>13661030496</v>
      </c>
      <c r="N16" s="20"/>
      <c r="O16" s="21">
        <v>10688025642</v>
      </c>
      <c r="P16" s="20"/>
      <c r="Q16" s="21">
        <f t="shared" si="1"/>
        <v>2973004854</v>
      </c>
      <c r="S16" s="24"/>
      <c r="T16" s="24"/>
      <c r="V16" s="67"/>
      <c r="W16" s="67"/>
    </row>
    <row r="17" spans="1:23" ht="21.75" customHeight="1">
      <c r="A17" s="26" t="s">
        <v>32</v>
      </c>
      <c r="B17" s="8"/>
      <c r="C17" s="21">
        <v>0</v>
      </c>
      <c r="D17" s="20"/>
      <c r="E17" s="21">
        <v>0</v>
      </c>
      <c r="F17" s="20"/>
      <c r="G17" s="21">
        <v>0</v>
      </c>
      <c r="H17" s="20"/>
      <c r="I17" s="21">
        <f t="shared" si="0"/>
        <v>0</v>
      </c>
      <c r="J17" s="20"/>
      <c r="K17" s="21">
        <v>3000000</v>
      </c>
      <c r="L17" s="20"/>
      <c r="M17" s="21">
        <v>12718869803</v>
      </c>
      <c r="N17" s="20"/>
      <c r="O17" s="21">
        <v>11148242058</v>
      </c>
      <c r="P17" s="20"/>
      <c r="Q17" s="21">
        <f t="shared" si="1"/>
        <v>1570627745</v>
      </c>
      <c r="S17" s="24"/>
      <c r="T17" s="24"/>
      <c r="V17" s="67"/>
      <c r="W17" s="67"/>
    </row>
    <row r="18" spans="1:23" ht="21.75" customHeight="1">
      <c r="A18" s="26" t="s">
        <v>106</v>
      </c>
      <c r="B18" s="8"/>
      <c r="C18" s="21">
        <v>0</v>
      </c>
      <c r="D18" s="20"/>
      <c r="E18" s="21">
        <v>0</v>
      </c>
      <c r="F18" s="20"/>
      <c r="G18" s="21">
        <v>0</v>
      </c>
      <c r="H18" s="20"/>
      <c r="I18" s="21">
        <f t="shared" si="0"/>
        <v>0</v>
      </c>
      <c r="J18" s="20"/>
      <c r="K18" s="21">
        <v>2570695</v>
      </c>
      <c r="L18" s="20"/>
      <c r="M18" s="21">
        <v>14167134152</v>
      </c>
      <c r="N18" s="20"/>
      <c r="O18" s="21">
        <v>9920060333</v>
      </c>
      <c r="P18" s="20"/>
      <c r="Q18" s="21">
        <f t="shared" si="1"/>
        <v>4247073819</v>
      </c>
      <c r="S18" s="24"/>
      <c r="T18" s="24"/>
      <c r="V18" s="67"/>
      <c r="W18" s="67"/>
    </row>
    <row r="19" spans="1:23" ht="21.75" customHeight="1">
      <c r="A19" s="27" t="s">
        <v>26</v>
      </c>
      <c r="B19" s="8"/>
      <c r="C19" s="22">
        <v>0</v>
      </c>
      <c r="D19" s="20"/>
      <c r="E19" s="22">
        <v>0</v>
      </c>
      <c r="F19" s="20"/>
      <c r="G19" s="22">
        <v>0</v>
      </c>
      <c r="H19" s="20"/>
      <c r="I19" s="21">
        <f t="shared" si="0"/>
        <v>0</v>
      </c>
      <c r="J19" s="20"/>
      <c r="K19" s="22">
        <v>4638976</v>
      </c>
      <c r="L19" s="20"/>
      <c r="M19" s="22">
        <v>12691472158</v>
      </c>
      <c r="N19" s="20"/>
      <c r="O19" s="22">
        <v>11182582203</v>
      </c>
      <c r="P19" s="20"/>
      <c r="Q19" s="21">
        <f t="shared" si="1"/>
        <v>1508889955</v>
      </c>
      <c r="S19" s="24"/>
      <c r="T19" s="24"/>
      <c r="V19" s="67"/>
      <c r="W19" s="67"/>
    </row>
    <row r="20" spans="1:23" ht="21.75" customHeight="1" thickBot="1">
      <c r="A20" s="37" t="s">
        <v>41</v>
      </c>
      <c r="B20" s="8"/>
      <c r="C20" s="23">
        <f>SUM(C8:C19)</f>
        <v>1664083</v>
      </c>
      <c r="D20" s="20"/>
      <c r="E20" s="23">
        <f>SUM(E8:E19)</f>
        <v>92115025485</v>
      </c>
      <c r="F20" s="20"/>
      <c r="G20" s="23">
        <f>SUM(G8:G19)</f>
        <v>84139699018</v>
      </c>
      <c r="H20" s="20"/>
      <c r="I20" s="23">
        <f>SUM(I8:I19)</f>
        <v>7975326467</v>
      </c>
      <c r="J20" s="20"/>
      <c r="K20" s="23">
        <f>SUM(K8:K19)</f>
        <v>19636254</v>
      </c>
      <c r="L20" s="20"/>
      <c r="M20" s="23">
        <f>SUM(M8:M19)</f>
        <v>159937314264</v>
      </c>
      <c r="N20" s="20"/>
      <c r="O20" s="23">
        <f>SUM(O8:O19)</f>
        <v>138548616712</v>
      </c>
      <c r="P20" s="20"/>
      <c r="Q20" s="23">
        <f>SUM(Q8:Q19)</f>
        <v>21388697552</v>
      </c>
      <c r="S20" s="24"/>
      <c r="T20" s="24"/>
      <c r="V20" s="67"/>
      <c r="W20" s="67"/>
    </row>
    <row r="21" spans="1:23" ht="13.5" thickTop="1"/>
    <row r="22" spans="1:23">
      <c r="Q22" s="7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5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1.75" customHeight="1">
      <c r="A2" s="77" t="s">
        <v>84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7.35" customHeight="1"/>
    <row r="5" spans="1:25" ht="14.45" customHeight="1">
      <c r="A5" s="87" t="s">
        <v>165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</row>
    <row r="6" spans="1:25" ht="7.35" customHeight="1"/>
    <row r="7" spans="1:25" ht="14.45" customHeight="1">
      <c r="E7" s="89" t="s">
        <v>99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Y7" s="2" t="s">
        <v>100</v>
      </c>
    </row>
    <row r="8" spans="1:25" ht="29.1" customHeight="1">
      <c r="A8" s="2" t="s">
        <v>166</v>
      </c>
      <c r="C8" s="2" t="s">
        <v>167</v>
      </c>
      <c r="E8" s="6" t="s">
        <v>46</v>
      </c>
      <c r="F8" s="3"/>
      <c r="G8" s="6" t="s">
        <v>13</v>
      </c>
      <c r="H8" s="3"/>
      <c r="I8" s="6" t="s">
        <v>45</v>
      </c>
      <c r="J8" s="3"/>
      <c r="K8" s="6" t="s">
        <v>168</v>
      </c>
      <c r="L8" s="3"/>
      <c r="M8" s="6" t="s">
        <v>169</v>
      </c>
      <c r="N8" s="3"/>
      <c r="O8" s="6" t="s">
        <v>170</v>
      </c>
      <c r="P8" s="3"/>
      <c r="Q8" s="6" t="s">
        <v>171</v>
      </c>
      <c r="R8" s="3"/>
      <c r="S8" s="6" t="s">
        <v>172</v>
      </c>
      <c r="T8" s="3"/>
      <c r="U8" s="6" t="s">
        <v>173</v>
      </c>
      <c r="V8" s="3"/>
      <c r="W8" s="6" t="s">
        <v>174</v>
      </c>
      <c r="Y8" s="6" t="s">
        <v>174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32"/>
  <sheetViews>
    <sheetView rightToLeft="1" view="pageBreakPreview" zoomScale="65" zoomScaleNormal="100" zoomScaleSheetLayoutView="65" workbookViewId="0">
      <selection activeCell="A8" sqref="A8"/>
    </sheetView>
  </sheetViews>
  <sheetFormatPr defaultRowHeight="12.75"/>
  <cols>
    <col min="1" max="1" width="32" customWidth="1"/>
    <col min="2" max="2" width="1.28515625" customWidth="1"/>
    <col min="3" max="3" width="18.28515625" customWidth="1"/>
    <col min="4" max="4" width="1.28515625" customWidth="1"/>
    <col min="5" max="5" width="23.5703125" customWidth="1"/>
    <col min="6" max="6" width="1.28515625" customWidth="1"/>
    <col min="7" max="7" width="26" customWidth="1"/>
    <col min="8" max="8" width="1.28515625" customWidth="1"/>
    <col min="9" max="9" width="30" customWidth="1"/>
    <col min="10" max="10" width="1.28515625" customWidth="1"/>
    <col min="11" max="11" width="19.28515625" customWidth="1"/>
    <col min="12" max="12" width="1.28515625" customWidth="1"/>
    <col min="13" max="13" width="28" customWidth="1"/>
    <col min="14" max="14" width="1.28515625" customWidth="1"/>
    <col min="15" max="15" width="24.140625" customWidth="1"/>
    <col min="16" max="16" width="1.28515625" customWidth="1"/>
    <col min="17" max="17" width="30.7109375" customWidth="1"/>
    <col min="19" max="19" width="13.28515625" customWidth="1"/>
    <col min="20" max="20" width="17" bestFit="1" customWidth="1"/>
  </cols>
  <sheetData>
    <row r="1" spans="1:21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1" ht="21.75" customHeight="1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21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21" ht="14.4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1" ht="23.25" customHeight="1">
      <c r="A5" s="86" t="s">
        <v>175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21" ht="14.45" customHeight="1">
      <c r="A6" s="82" t="s">
        <v>87</v>
      </c>
      <c r="B6" s="8"/>
      <c r="C6" s="82" t="s">
        <v>99</v>
      </c>
      <c r="D6" s="82"/>
      <c r="E6" s="82"/>
      <c r="F6" s="82"/>
      <c r="G6" s="82"/>
      <c r="H6" s="82"/>
      <c r="I6" s="82"/>
      <c r="J6" s="8"/>
      <c r="K6" s="82" t="s">
        <v>100</v>
      </c>
      <c r="L6" s="82"/>
      <c r="M6" s="82"/>
      <c r="N6" s="82"/>
      <c r="O6" s="82"/>
      <c r="P6" s="82"/>
      <c r="Q6" s="82"/>
    </row>
    <row r="7" spans="1:21" ht="29.1" customHeight="1">
      <c r="A7" s="82"/>
      <c r="B7" s="8"/>
      <c r="C7" s="35" t="s">
        <v>13</v>
      </c>
      <c r="D7" s="13"/>
      <c r="E7" s="35" t="s">
        <v>15</v>
      </c>
      <c r="F7" s="13"/>
      <c r="G7" s="35" t="s">
        <v>163</v>
      </c>
      <c r="H7" s="13"/>
      <c r="I7" s="35" t="s">
        <v>176</v>
      </c>
      <c r="J7" s="12"/>
      <c r="K7" s="35" t="s">
        <v>13</v>
      </c>
      <c r="L7" s="13"/>
      <c r="M7" s="35" t="s">
        <v>15</v>
      </c>
      <c r="N7" s="13"/>
      <c r="O7" s="35" t="s">
        <v>163</v>
      </c>
      <c r="P7" s="13"/>
      <c r="Q7" s="35" t="s">
        <v>176</v>
      </c>
    </row>
    <row r="8" spans="1:21" ht="21.75" customHeight="1">
      <c r="A8" s="25" t="s">
        <v>185</v>
      </c>
      <c r="B8" s="8"/>
      <c r="C8" s="14">
        <v>8400000</v>
      </c>
      <c r="D8" s="12"/>
      <c r="E8" s="14">
        <v>59953143600</v>
      </c>
      <c r="F8" s="12"/>
      <c r="G8" s="14">
        <v>50760642025</v>
      </c>
      <c r="H8" s="12"/>
      <c r="I8" s="64">
        <f>E8-G8</f>
        <v>9192501575</v>
      </c>
      <c r="J8" s="12"/>
      <c r="K8" s="14">
        <v>8400000</v>
      </c>
      <c r="L8" s="12"/>
      <c r="M8" s="14">
        <v>59953143600</v>
      </c>
      <c r="N8" s="12"/>
      <c r="O8" s="14">
        <v>46068726025</v>
      </c>
      <c r="P8" s="12"/>
      <c r="Q8" s="64">
        <f>M8-O8</f>
        <v>13884417575</v>
      </c>
      <c r="S8" s="67"/>
      <c r="T8" s="68"/>
      <c r="U8" s="67"/>
    </row>
    <row r="9" spans="1:21" ht="21.75" customHeight="1">
      <c r="A9" s="26" t="s">
        <v>23</v>
      </c>
      <c r="B9" s="8"/>
      <c r="C9" s="15">
        <v>1400000</v>
      </c>
      <c r="D9" s="12"/>
      <c r="E9" s="15">
        <v>9950440500</v>
      </c>
      <c r="F9" s="12"/>
      <c r="G9" s="15">
        <v>9621827293</v>
      </c>
      <c r="H9" s="12"/>
      <c r="I9" s="65">
        <f>E9-G9</f>
        <v>328613207</v>
      </c>
      <c r="J9" s="12"/>
      <c r="K9" s="15">
        <v>1400000</v>
      </c>
      <c r="L9" s="12"/>
      <c r="M9" s="15">
        <v>9950440500</v>
      </c>
      <c r="N9" s="12"/>
      <c r="O9" s="15">
        <v>8073031647</v>
      </c>
      <c r="P9" s="12"/>
      <c r="Q9" s="65">
        <f>M9-O9</f>
        <v>1877408853</v>
      </c>
      <c r="S9" s="67"/>
      <c r="T9" s="68"/>
      <c r="U9" s="67"/>
    </row>
    <row r="10" spans="1:21" ht="21.75" customHeight="1">
      <c r="A10" s="26" t="s">
        <v>35</v>
      </c>
      <c r="B10" s="8"/>
      <c r="C10" s="15">
        <v>229015</v>
      </c>
      <c r="D10" s="12"/>
      <c r="E10" s="15">
        <v>10802104517</v>
      </c>
      <c r="F10" s="12"/>
      <c r="G10" s="15">
        <v>9417309708</v>
      </c>
      <c r="H10" s="12"/>
      <c r="I10" s="65">
        <f t="shared" ref="I10:I27" si="0">E10-G10</f>
        <v>1384794809</v>
      </c>
      <c r="J10" s="12"/>
      <c r="K10" s="15">
        <v>229015</v>
      </c>
      <c r="L10" s="12"/>
      <c r="M10" s="15">
        <v>10802104517</v>
      </c>
      <c r="N10" s="12"/>
      <c r="O10" s="15">
        <v>9417309708</v>
      </c>
      <c r="P10" s="12"/>
      <c r="Q10" s="65">
        <f t="shared" ref="Q10:Q27" si="1">M10-O10</f>
        <v>1384794809</v>
      </c>
      <c r="S10" s="67"/>
      <c r="T10" s="68"/>
      <c r="U10" s="67"/>
    </row>
    <row r="11" spans="1:21" ht="21.75" customHeight="1">
      <c r="A11" s="26" t="s">
        <v>34</v>
      </c>
      <c r="B11" s="8"/>
      <c r="C11" s="15">
        <v>190000</v>
      </c>
      <c r="D11" s="12"/>
      <c r="E11" s="15">
        <v>3263664960</v>
      </c>
      <c r="F11" s="12"/>
      <c r="G11" s="15">
        <v>4500083222</v>
      </c>
      <c r="H11" s="12"/>
      <c r="I11" s="65">
        <f t="shared" si="0"/>
        <v>-1236418262</v>
      </c>
      <c r="J11" s="12"/>
      <c r="K11" s="15">
        <v>190000</v>
      </c>
      <c r="L11" s="12"/>
      <c r="M11" s="15">
        <v>3263664960</v>
      </c>
      <c r="N11" s="12"/>
      <c r="O11" s="15">
        <v>2401208306</v>
      </c>
      <c r="P11" s="12"/>
      <c r="Q11" s="65">
        <f t="shared" si="1"/>
        <v>862456654</v>
      </c>
      <c r="S11" s="67"/>
      <c r="T11" s="68"/>
      <c r="U11" s="67"/>
    </row>
    <row r="12" spans="1:21" ht="21.75" customHeight="1">
      <c r="A12" s="26" t="s">
        <v>29</v>
      </c>
      <c r="B12" s="8"/>
      <c r="C12" s="15">
        <v>7000000</v>
      </c>
      <c r="D12" s="12"/>
      <c r="E12" s="15">
        <v>39314677500</v>
      </c>
      <c r="F12" s="12"/>
      <c r="G12" s="15">
        <v>28529235000</v>
      </c>
      <c r="H12" s="12"/>
      <c r="I12" s="65">
        <f t="shared" si="0"/>
        <v>10785442500</v>
      </c>
      <c r="J12" s="12"/>
      <c r="K12" s="15">
        <v>7000000</v>
      </c>
      <c r="L12" s="12"/>
      <c r="M12" s="15">
        <v>39314677500</v>
      </c>
      <c r="N12" s="12"/>
      <c r="O12" s="15">
        <v>25237935450</v>
      </c>
      <c r="P12" s="12"/>
      <c r="Q12" s="65">
        <f t="shared" si="1"/>
        <v>14076742050</v>
      </c>
      <c r="S12" s="67"/>
      <c r="T12" s="68"/>
      <c r="U12" s="67"/>
    </row>
    <row r="13" spans="1:21" ht="21.75" customHeight="1">
      <c r="A13" s="26" t="s">
        <v>22</v>
      </c>
      <c r="B13" s="8"/>
      <c r="C13" s="15">
        <v>1400000</v>
      </c>
      <c r="D13" s="12"/>
      <c r="E13" s="15">
        <v>4340618730</v>
      </c>
      <c r="F13" s="12"/>
      <c r="G13" s="15">
        <v>4404635546</v>
      </c>
      <c r="H13" s="12"/>
      <c r="I13" s="65">
        <f t="shared" si="0"/>
        <v>-64016816</v>
      </c>
      <c r="J13" s="12"/>
      <c r="K13" s="15">
        <v>1400000</v>
      </c>
      <c r="L13" s="12"/>
      <c r="M13" s="15">
        <v>4340618730</v>
      </c>
      <c r="N13" s="12"/>
      <c r="O13" s="15">
        <v>3597466947</v>
      </c>
      <c r="P13" s="12"/>
      <c r="Q13" s="65">
        <f t="shared" si="1"/>
        <v>743151783</v>
      </c>
      <c r="S13" s="67"/>
      <c r="T13" s="68"/>
      <c r="U13" s="67"/>
    </row>
    <row r="14" spans="1:21" ht="21.75" customHeight="1">
      <c r="A14" s="26" t="s">
        <v>37</v>
      </c>
      <c r="B14" s="8"/>
      <c r="C14" s="15">
        <v>400000</v>
      </c>
      <c r="D14" s="12"/>
      <c r="E14" s="15">
        <v>3586532400</v>
      </c>
      <c r="F14" s="12"/>
      <c r="G14" s="15">
        <v>2063321791</v>
      </c>
      <c r="H14" s="12"/>
      <c r="I14" s="65">
        <f t="shared" si="0"/>
        <v>1523210609</v>
      </c>
      <c r="J14" s="12"/>
      <c r="K14" s="15">
        <v>400000</v>
      </c>
      <c r="L14" s="12"/>
      <c r="M14" s="15">
        <v>3586532400</v>
      </c>
      <c r="N14" s="12"/>
      <c r="O14" s="15">
        <v>2063321791</v>
      </c>
      <c r="P14" s="12"/>
      <c r="Q14" s="65">
        <f t="shared" si="1"/>
        <v>1523210609</v>
      </c>
      <c r="S14" s="67"/>
      <c r="T14" s="68"/>
      <c r="U14" s="67"/>
    </row>
    <row r="15" spans="1:21" ht="21.75" customHeight="1">
      <c r="A15" s="26" t="s">
        <v>24</v>
      </c>
      <c r="B15" s="8"/>
      <c r="C15" s="15">
        <v>2800000</v>
      </c>
      <c r="D15" s="12"/>
      <c r="E15" s="15">
        <v>10944092880</v>
      </c>
      <c r="F15" s="12"/>
      <c r="G15" s="15">
        <v>11676111300</v>
      </c>
      <c r="H15" s="12"/>
      <c r="I15" s="65">
        <f t="shared" si="0"/>
        <v>-732018420</v>
      </c>
      <c r="J15" s="12"/>
      <c r="K15" s="15">
        <v>2800000</v>
      </c>
      <c r="L15" s="12"/>
      <c r="M15" s="15">
        <v>10944092880</v>
      </c>
      <c r="N15" s="12"/>
      <c r="O15" s="15">
        <v>9221205419</v>
      </c>
      <c r="P15" s="12"/>
      <c r="Q15" s="65">
        <f t="shared" si="1"/>
        <v>1722887461</v>
      </c>
      <c r="S15" s="67"/>
      <c r="T15" s="68"/>
      <c r="U15" s="67"/>
    </row>
    <row r="16" spans="1:21" ht="21.75" customHeight="1">
      <c r="A16" s="26" t="s">
        <v>20</v>
      </c>
      <c r="B16" s="8"/>
      <c r="C16" s="15">
        <v>57000000</v>
      </c>
      <c r="D16" s="12"/>
      <c r="E16" s="15">
        <v>200012800500</v>
      </c>
      <c r="F16" s="12"/>
      <c r="G16" s="15">
        <v>196112640353</v>
      </c>
      <c r="H16" s="12"/>
      <c r="I16" s="65">
        <f t="shared" si="0"/>
        <v>3900160147</v>
      </c>
      <c r="J16" s="12"/>
      <c r="K16" s="15">
        <v>57000000</v>
      </c>
      <c r="L16" s="12"/>
      <c r="M16" s="15">
        <v>200012800500</v>
      </c>
      <c r="N16" s="12"/>
      <c r="O16" s="15">
        <v>148338597311</v>
      </c>
      <c r="P16" s="12"/>
      <c r="Q16" s="65">
        <f t="shared" si="1"/>
        <v>51674203189</v>
      </c>
      <c r="S16" s="67"/>
      <c r="T16" s="68"/>
      <c r="U16" s="67"/>
    </row>
    <row r="17" spans="1:21" ht="21.75" customHeight="1">
      <c r="A17" s="26" t="s">
        <v>30</v>
      </c>
      <c r="B17" s="8"/>
      <c r="C17" s="15">
        <v>6000000</v>
      </c>
      <c r="D17" s="12"/>
      <c r="E17" s="15">
        <v>33936867000</v>
      </c>
      <c r="F17" s="12"/>
      <c r="G17" s="15">
        <v>34533297000</v>
      </c>
      <c r="H17" s="12"/>
      <c r="I17" s="65">
        <f t="shared" si="0"/>
        <v>-596430000</v>
      </c>
      <c r="J17" s="12"/>
      <c r="K17" s="15">
        <v>6000000</v>
      </c>
      <c r="L17" s="12"/>
      <c r="M17" s="15">
        <v>33936867000</v>
      </c>
      <c r="N17" s="12"/>
      <c r="O17" s="15">
        <v>25073917200</v>
      </c>
      <c r="P17" s="12"/>
      <c r="Q17" s="65">
        <f t="shared" si="1"/>
        <v>8862949800</v>
      </c>
      <c r="S17" s="67"/>
      <c r="T17" s="68"/>
      <c r="U17" s="67"/>
    </row>
    <row r="18" spans="1:21" ht="21.75" customHeight="1">
      <c r="A18" s="26" t="s">
        <v>27</v>
      </c>
      <c r="B18" s="8"/>
      <c r="C18" s="15">
        <v>286461</v>
      </c>
      <c r="D18" s="12"/>
      <c r="E18" s="15">
        <v>4353927757</v>
      </c>
      <c r="F18" s="12"/>
      <c r="G18" s="15">
        <v>4786757724</v>
      </c>
      <c r="H18" s="12"/>
      <c r="I18" s="65">
        <f t="shared" si="0"/>
        <v>-432829967</v>
      </c>
      <c r="J18" s="12"/>
      <c r="K18" s="15">
        <v>286461</v>
      </c>
      <c r="L18" s="12"/>
      <c r="M18" s="15">
        <v>4353927757</v>
      </c>
      <c r="N18" s="12"/>
      <c r="O18" s="15">
        <v>4667159970</v>
      </c>
      <c r="P18" s="12"/>
      <c r="Q18" s="65">
        <f t="shared" si="1"/>
        <v>-313232213</v>
      </c>
      <c r="S18" s="67"/>
      <c r="T18" s="68"/>
      <c r="U18" s="67"/>
    </row>
    <row r="19" spans="1:21" ht="21.75" customHeight="1">
      <c r="A19" s="26" t="s">
        <v>31</v>
      </c>
      <c r="B19" s="8"/>
      <c r="C19" s="15">
        <v>53899976</v>
      </c>
      <c r="D19" s="12"/>
      <c r="E19" s="15">
        <v>111980676688</v>
      </c>
      <c r="F19" s="12"/>
      <c r="G19" s="15">
        <v>96817742955</v>
      </c>
      <c r="H19" s="12"/>
      <c r="I19" s="65">
        <f t="shared" si="0"/>
        <v>15162933733</v>
      </c>
      <c r="J19" s="12"/>
      <c r="K19" s="15">
        <v>53899976</v>
      </c>
      <c r="L19" s="12"/>
      <c r="M19" s="15">
        <v>111980676688</v>
      </c>
      <c r="N19" s="12"/>
      <c r="O19" s="15">
        <v>86101888726</v>
      </c>
      <c r="P19" s="12"/>
      <c r="Q19" s="65">
        <f t="shared" si="1"/>
        <v>25878787962</v>
      </c>
      <c r="S19" s="67"/>
      <c r="T19" s="68"/>
      <c r="U19" s="67"/>
    </row>
    <row r="20" spans="1:21" ht="21.75" customHeight="1">
      <c r="A20" s="26" t="s">
        <v>40</v>
      </c>
      <c r="B20" s="8"/>
      <c r="C20" s="15">
        <v>587500</v>
      </c>
      <c r="D20" s="12"/>
      <c r="E20" s="15">
        <v>17286529500</v>
      </c>
      <c r="F20" s="12"/>
      <c r="G20" s="15">
        <v>11099585966</v>
      </c>
      <c r="H20" s="12"/>
      <c r="I20" s="65">
        <f t="shared" si="0"/>
        <v>6186943534</v>
      </c>
      <c r="J20" s="12"/>
      <c r="K20" s="15">
        <v>587500</v>
      </c>
      <c r="L20" s="12"/>
      <c r="M20" s="15">
        <v>17286529500</v>
      </c>
      <c r="N20" s="12"/>
      <c r="O20" s="15">
        <v>11099585966</v>
      </c>
      <c r="P20" s="12"/>
      <c r="Q20" s="65">
        <f t="shared" si="1"/>
        <v>6186943534</v>
      </c>
      <c r="S20" s="67"/>
      <c r="T20" s="68"/>
      <c r="U20" s="67"/>
    </row>
    <row r="21" spans="1:21" ht="21.75" customHeight="1">
      <c r="A21" s="26" t="s">
        <v>21</v>
      </c>
      <c r="B21" s="8"/>
      <c r="C21" s="15">
        <v>27000000</v>
      </c>
      <c r="D21" s="12"/>
      <c r="E21" s="15">
        <v>77404685400</v>
      </c>
      <c r="F21" s="12"/>
      <c r="G21" s="15">
        <v>78478259400</v>
      </c>
      <c r="H21" s="12"/>
      <c r="I21" s="65">
        <f t="shared" si="0"/>
        <v>-1073574000</v>
      </c>
      <c r="J21" s="12"/>
      <c r="K21" s="15">
        <v>27000000</v>
      </c>
      <c r="L21" s="12"/>
      <c r="M21" s="15">
        <v>77404685400</v>
      </c>
      <c r="N21" s="12"/>
      <c r="O21" s="15">
        <v>75788326447</v>
      </c>
      <c r="P21" s="12"/>
      <c r="Q21" s="65">
        <f t="shared" si="1"/>
        <v>1616358953</v>
      </c>
      <c r="S21" s="67"/>
      <c r="T21" s="68"/>
      <c r="U21" s="67"/>
    </row>
    <row r="22" spans="1:21" ht="21.75" customHeight="1">
      <c r="A22" s="26" t="s">
        <v>39</v>
      </c>
      <c r="B22" s="8"/>
      <c r="C22" s="15">
        <v>250000</v>
      </c>
      <c r="D22" s="12"/>
      <c r="E22" s="15">
        <v>2500035750</v>
      </c>
      <c r="F22" s="12"/>
      <c r="G22" s="15">
        <v>1627141074</v>
      </c>
      <c r="H22" s="12"/>
      <c r="I22" s="65">
        <f t="shared" si="0"/>
        <v>872894676</v>
      </c>
      <c r="J22" s="12"/>
      <c r="K22" s="15">
        <v>250000</v>
      </c>
      <c r="L22" s="12"/>
      <c r="M22" s="15">
        <v>2500035750</v>
      </c>
      <c r="N22" s="12"/>
      <c r="O22" s="15">
        <v>1627141074</v>
      </c>
      <c r="P22" s="12"/>
      <c r="Q22" s="65">
        <f t="shared" si="1"/>
        <v>872894676</v>
      </c>
      <c r="S22" s="67"/>
      <c r="T22" s="68"/>
      <c r="U22" s="67"/>
    </row>
    <row r="23" spans="1:21" ht="21.75" customHeight="1">
      <c r="A23" s="26" t="s">
        <v>36</v>
      </c>
      <c r="B23" s="8"/>
      <c r="C23" s="15">
        <v>320000</v>
      </c>
      <c r="D23" s="12"/>
      <c r="E23" s="15">
        <v>5515784640</v>
      </c>
      <c r="F23" s="12"/>
      <c r="G23" s="15">
        <v>4107165915</v>
      </c>
      <c r="H23" s="12"/>
      <c r="I23" s="65">
        <f t="shared" si="0"/>
        <v>1408618725</v>
      </c>
      <c r="J23" s="12"/>
      <c r="K23" s="15">
        <v>320000</v>
      </c>
      <c r="L23" s="12"/>
      <c r="M23" s="15">
        <v>5515784640</v>
      </c>
      <c r="N23" s="12"/>
      <c r="O23" s="15">
        <v>4107165915</v>
      </c>
      <c r="P23" s="12"/>
      <c r="Q23" s="65">
        <f t="shared" si="1"/>
        <v>1408618725</v>
      </c>
      <c r="S23" s="67"/>
      <c r="T23" s="68"/>
      <c r="U23" s="67"/>
    </row>
    <row r="24" spans="1:21" ht="21.75" customHeight="1">
      <c r="A24" s="26" t="s">
        <v>32</v>
      </c>
      <c r="B24" s="8"/>
      <c r="C24" s="15">
        <v>22000000</v>
      </c>
      <c r="D24" s="12"/>
      <c r="E24" s="15">
        <v>106502517000</v>
      </c>
      <c r="F24" s="12"/>
      <c r="G24" s="15">
        <v>92375078400</v>
      </c>
      <c r="H24" s="12"/>
      <c r="I24" s="65">
        <f t="shared" si="0"/>
        <v>14127438600</v>
      </c>
      <c r="J24" s="12"/>
      <c r="K24" s="15">
        <v>22000000</v>
      </c>
      <c r="L24" s="12"/>
      <c r="M24" s="15">
        <v>106502517000</v>
      </c>
      <c r="N24" s="12"/>
      <c r="O24" s="15">
        <v>81753774882</v>
      </c>
      <c r="P24" s="12"/>
      <c r="Q24" s="65">
        <f t="shared" si="1"/>
        <v>24748742118</v>
      </c>
      <c r="S24" s="67"/>
      <c r="T24" s="68"/>
      <c r="U24" s="67"/>
    </row>
    <row r="25" spans="1:21" ht="21.75" customHeight="1">
      <c r="A25" s="26" t="s">
        <v>26</v>
      </c>
      <c r="B25" s="8"/>
      <c r="C25" s="15">
        <v>23600000</v>
      </c>
      <c r="D25" s="12"/>
      <c r="E25" s="15">
        <v>67563590400</v>
      </c>
      <c r="F25" s="12"/>
      <c r="G25" s="15">
        <v>66414070980</v>
      </c>
      <c r="H25" s="12"/>
      <c r="I25" s="65">
        <f t="shared" si="0"/>
        <v>1149519420</v>
      </c>
      <c r="J25" s="12"/>
      <c r="K25" s="15">
        <v>23600000</v>
      </c>
      <c r="L25" s="12"/>
      <c r="M25" s="15">
        <v>67563590400</v>
      </c>
      <c r="N25" s="12"/>
      <c r="O25" s="15">
        <v>56889481472</v>
      </c>
      <c r="P25" s="12"/>
      <c r="Q25" s="65">
        <f t="shared" si="1"/>
        <v>10674108928</v>
      </c>
      <c r="S25" s="67"/>
      <c r="T25" s="68"/>
      <c r="U25" s="67"/>
    </row>
    <row r="26" spans="1:21" ht="21.75" customHeight="1">
      <c r="A26" s="26" t="s">
        <v>25</v>
      </c>
      <c r="B26" s="8"/>
      <c r="C26" s="15">
        <v>19707492</v>
      </c>
      <c r="D26" s="12"/>
      <c r="E26" s="15">
        <v>93621720747</v>
      </c>
      <c r="F26" s="12"/>
      <c r="G26" s="15">
        <v>83042995239</v>
      </c>
      <c r="H26" s="12"/>
      <c r="I26" s="65">
        <f t="shared" si="0"/>
        <v>10578725508</v>
      </c>
      <c r="J26" s="12"/>
      <c r="K26" s="15">
        <v>19707492</v>
      </c>
      <c r="L26" s="12"/>
      <c r="M26" s="15">
        <v>93621720747</v>
      </c>
      <c r="N26" s="12"/>
      <c r="O26" s="15">
        <v>76499857610</v>
      </c>
      <c r="P26" s="12"/>
      <c r="Q26" s="65">
        <f t="shared" si="1"/>
        <v>17121863137</v>
      </c>
      <c r="S26" s="67"/>
      <c r="T26" s="68"/>
      <c r="U26" s="67"/>
    </row>
    <row r="27" spans="1:21" ht="21.75" customHeight="1">
      <c r="A27" s="27" t="s">
        <v>19</v>
      </c>
      <c r="B27" s="8"/>
      <c r="C27" s="16">
        <v>64400000</v>
      </c>
      <c r="D27" s="12"/>
      <c r="E27" s="16">
        <v>100250340120</v>
      </c>
      <c r="F27" s="12"/>
      <c r="G27" s="16">
        <v>102618962460</v>
      </c>
      <c r="H27" s="12"/>
      <c r="I27" s="65">
        <f t="shared" si="0"/>
        <v>-2368622340</v>
      </c>
      <c r="J27" s="12"/>
      <c r="K27" s="16">
        <v>64400000</v>
      </c>
      <c r="L27" s="12"/>
      <c r="M27" s="16">
        <v>100250340120</v>
      </c>
      <c r="N27" s="12"/>
      <c r="O27" s="16">
        <v>98936745126</v>
      </c>
      <c r="P27" s="12"/>
      <c r="Q27" s="65">
        <f t="shared" si="1"/>
        <v>1313594994</v>
      </c>
      <c r="S27" s="67"/>
      <c r="T27" s="68"/>
      <c r="U27" s="67"/>
    </row>
    <row r="28" spans="1:21" ht="21.75" customHeight="1" thickBot="1">
      <c r="A28" s="37" t="s">
        <v>41</v>
      </c>
      <c r="B28" s="8"/>
      <c r="C28" s="17">
        <f>SUM(C8:C27)</f>
        <v>296870444</v>
      </c>
      <c r="D28" s="12"/>
      <c r="E28" s="17">
        <f>SUM(E8:E27)</f>
        <v>963084750589</v>
      </c>
      <c r="F28" s="12"/>
      <c r="G28" s="17">
        <f>SUM(G8:G27)</f>
        <v>892986863351</v>
      </c>
      <c r="H28" s="12"/>
      <c r="I28" s="66">
        <f>SUM(I8:I27)</f>
        <v>70097887238</v>
      </c>
      <c r="J28" s="12"/>
      <c r="K28" s="17">
        <f>SUM(K8:K27)</f>
        <v>296870444</v>
      </c>
      <c r="L28" s="12"/>
      <c r="M28" s="17">
        <f>SUM(M8:M27)</f>
        <v>963084750589</v>
      </c>
      <c r="N28" s="12"/>
      <c r="O28" s="17">
        <f>SUM(O8:O27)</f>
        <v>776963846992</v>
      </c>
      <c r="P28" s="12"/>
      <c r="Q28" s="66">
        <f>SUM(Q8:Q27)</f>
        <v>186120903597</v>
      </c>
      <c r="S28" s="67"/>
      <c r="T28" s="68"/>
      <c r="U28" s="67"/>
    </row>
    <row r="29" spans="1:21" ht="13.5" thickTop="1"/>
    <row r="30" spans="1:21" ht="25.5" customHeight="1">
      <c r="I30" s="71"/>
      <c r="J30" s="71"/>
      <c r="K30" s="71"/>
      <c r="L30" s="71"/>
      <c r="M30" s="71"/>
      <c r="N30" s="71"/>
      <c r="O30" s="71"/>
      <c r="P30" s="71"/>
      <c r="Q30" s="75"/>
    </row>
    <row r="31" spans="1:21">
      <c r="I31" s="71"/>
      <c r="J31" s="71"/>
      <c r="K31" s="71"/>
      <c r="L31" s="71"/>
      <c r="M31" s="71"/>
      <c r="N31" s="71"/>
      <c r="O31" s="71"/>
      <c r="P31" s="71"/>
      <c r="Q31" s="71"/>
    </row>
    <row r="32" spans="1:21">
      <c r="I32" s="71"/>
      <c r="J32" s="71"/>
      <c r="K32" s="71"/>
      <c r="L32" s="71"/>
      <c r="M32" s="71"/>
      <c r="N32" s="71"/>
      <c r="O32" s="71"/>
      <c r="P32" s="71"/>
      <c r="Q32" s="7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3"/>
  <sheetViews>
    <sheetView rightToLeft="1" view="pageBreakPreview" zoomScale="73" zoomScaleNormal="86" zoomScaleSheetLayoutView="73" workbookViewId="0">
      <selection activeCell="A9" sqref="A9:C9"/>
    </sheetView>
  </sheetViews>
  <sheetFormatPr defaultRowHeight="12.75"/>
  <cols>
    <col min="1" max="1" width="4.140625" customWidth="1"/>
    <col min="2" max="2" width="2.5703125" customWidth="1"/>
    <col min="3" max="3" width="23.42578125" customWidth="1"/>
    <col min="4" max="4" width="1.28515625" customWidth="1"/>
    <col min="5" max="5" width="16.28515625" customWidth="1"/>
    <col min="6" max="6" width="1.28515625" customWidth="1"/>
    <col min="7" max="7" width="21" customWidth="1"/>
    <col min="8" max="8" width="1.28515625" customWidth="1"/>
    <col min="9" max="9" width="22.5703125" customWidth="1"/>
    <col min="10" max="10" width="1.28515625" customWidth="1"/>
    <col min="11" max="11" width="19.140625" customWidth="1"/>
    <col min="12" max="12" width="1.28515625" customWidth="1"/>
    <col min="13" max="13" width="19.42578125" customWidth="1"/>
    <col min="14" max="14" width="1.28515625" customWidth="1"/>
    <col min="15" max="15" width="14.28515625" customWidth="1"/>
    <col min="16" max="16" width="1.28515625" customWidth="1"/>
    <col min="17" max="17" width="21.140625" customWidth="1"/>
    <col min="18" max="18" width="1.28515625" customWidth="1"/>
    <col min="19" max="19" width="15.5703125" customWidth="1"/>
    <col min="20" max="20" width="1.28515625" customWidth="1"/>
    <col min="21" max="21" width="18.85546875" customWidth="1"/>
    <col min="22" max="22" width="1.28515625" customWidth="1"/>
    <col min="23" max="23" width="20" customWidth="1"/>
    <col min="24" max="24" width="1.28515625" customWidth="1"/>
    <col min="25" max="25" width="23.5703125" customWidth="1"/>
    <col min="26" max="26" width="1.28515625" customWidth="1"/>
    <col min="27" max="27" width="20.85546875" customWidth="1"/>
    <col min="30" max="30" width="19.7109375" customWidth="1"/>
  </cols>
  <sheetData>
    <row r="1" spans="1:31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</row>
    <row r="2" spans="1:31" ht="21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31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31" ht="24" customHeight="1">
      <c r="A4" s="7" t="s">
        <v>3</v>
      </c>
      <c r="B4" s="86" t="s">
        <v>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</row>
    <row r="5" spans="1:31" ht="21.75" customHeight="1">
      <c r="A5" s="86" t="s">
        <v>5</v>
      </c>
      <c r="B5" s="86"/>
      <c r="C5" s="86" t="s">
        <v>6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</row>
    <row r="6" spans="1:31" ht="24.75" customHeight="1">
      <c r="A6" s="8"/>
      <c r="B6" s="8"/>
      <c r="C6" s="8"/>
      <c r="D6" s="8"/>
      <c r="E6" s="82" t="s">
        <v>7</v>
      </c>
      <c r="F6" s="82"/>
      <c r="G6" s="82"/>
      <c r="H6" s="82"/>
      <c r="I6" s="82"/>
      <c r="J6" s="12"/>
      <c r="K6" s="82" t="s">
        <v>8</v>
      </c>
      <c r="L6" s="82"/>
      <c r="M6" s="82"/>
      <c r="N6" s="82"/>
      <c r="O6" s="82"/>
      <c r="P6" s="82"/>
      <c r="Q6" s="82"/>
      <c r="R6" s="12"/>
      <c r="S6" s="82" t="s">
        <v>9</v>
      </c>
      <c r="T6" s="82"/>
      <c r="U6" s="82"/>
      <c r="V6" s="82"/>
      <c r="W6" s="82"/>
      <c r="X6" s="82"/>
      <c r="Y6" s="82"/>
      <c r="Z6" s="82"/>
      <c r="AA6" s="82"/>
    </row>
    <row r="7" spans="1:31" ht="26.25" customHeight="1">
      <c r="A7" s="8"/>
      <c r="B7" s="8"/>
      <c r="C7" s="8"/>
      <c r="D7" s="8"/>
      <c r="E7" s="13"/>
      <c r="F7" s="13"/>
      <c r="G7" s="13"/>
      <c r="H7" s="13"/>
      <c r="I7" s="13"/>
      <c r="J7" s="12"/>
      <c r="K7" s="84" t="s">
        <v>10</v>
      </c>
      <c r="L7" s="84"/>
      <c r="M7" s="84"/>
      <c r="N7" s="13"/>
      <c r="O7" s="84" t="s">
        <v>11</v>
      </c>
      <c r="P7" s="84"/>
      <c r="Q7" s="84"/>
      <c r="R7" s="12"/>
      <c r="S7" s="13"/>
      <c r="T7" s="13"/>
      <c r="U7" s="13"/>
      <c r="V7" s="13"/>
      <c r="W7" s="13"/>
      <c r="X7" s="13"/>
      <c r="Y7" s="13"/>
      <c r="Z7" s="13"/>
      <c r="AA7" s="13"/>
      <c r="AD7" s="41"/>
      <c r="AE7" s="42"/>
    </row>
    <row r="8" spans="1:31" ht="30" customHeight="1">
      <c r="A8" s="82" t="s">
        <v>12</v>
      </c>
      <c r="B8" s="82"/>
      <c r="C8" s="82"/>
      <c r="D8" s="8"/>
      <c r="E8" s="9" t="s">
        <v>13</v>
      </c>
      <c r="F8" s="12"/>
      <c r="G8" s="9" t="s">
        <v>14</v>
      </c>
      <c r="H8" s="12"/>
      <c r="I8" s="9" t="s">
        <v>15</v>
      </c>
      <c r="J8" s="12"/>
      <c r="K8" s="10" t="s">
        <v>13</v>
      </c>
      <c r="L8" s="13"/>
      <c r="M8" s="10" t="s">
        <v>14</v>
      </c>
      <c r="N8" s="12"/>
      <c r="O8" s="10" t="s">
        <v>13</v>
      </c>
      <c r="P8" s="13"/>
      <c r="Q8" s="10" t="s">
        <v>16</v>
      </c>
      <c r="R8" s="12"/>
      <c r="S8" s="9" t="s">
        <v>13</v>
      </c>
      <c r="T8" s="12"/>
      <c r="U8" s="9" t="s">
        <v>17</v>
      </c>
      <c r="V8" s="12"/>
      <c r="W8" s="9" t="s">
        <v>14</v>
      </c>
      <c r="X8" s="12"/>
      <c r="Y8" s="9" t="s">
        <v>15</v>
      </c>
      <c r="Z8" s="12"/>
      <c r="AA8" s="9" t="s">
        <v>18</v>
      </c>
    </row>
    <row r="9" spans="1:31" ht="21.75" customHeight="1">
      <c r="A9" s="83" t="s">
        <v>19</v>
      </c>
      <c r="B9" s="83"/>
      <c r="C9" s="83"/>
      <c r="D9" s="8"/>
      <c r="E9" s="14">
        <v>64400000</v>
      </c>
      <c r="F9" s="12"/>
      <c r="G9" s="14">
        <v>154390620179</v>
      </c>
      <c r="H9" s="12"/>
      <c r="I9" s="14">
        <v>102618962460</v>
      </c>
      <c r="J9" s="12"/>
      <c r="K9" s="14">
        <v>0</v>
      </c>
      <c r="L9" s="12"/>
      <c r="M9" s="14">
        <v>0</v>
      </c>
      <c r="N9" s="12"/>
      <c r="O9" s="14">
        <v>0</v>
      </c>
      <c r="P9" s="12"/>
      <c r="Q9" s="14">
        <v>0</v>
      </c>
      <c r="R9" s="12"/>
      <c r="S9" s="14">
        <v>64400000</v>
      </c>
      <c r="T9" s="12"/>
      <c r="U9" s="14">
        <v>1566</v>
      </c>
      <c r="V9" s="12"/>
      <c r="W9" s="14">
        <v>154390620179</v>
      </c>
      <c r="X9" s="12"/>
      <c r="Y9" s="14">
        <v>100250340120</v>
      </c>
      <c r="Z9" s="12"/>
      <c r="AA9" s="45">
        <f>Y9/1063038754638</f>
        <v>9.4305442471040085E-2</v>
      </c>
      <c r="AD9" s="44"/>
    </row>
    <row r="10" spans="1:31" ht="21.75" customHeight="1">
      <c r="A10" s="79" t="s">
        <v>20</v>
      </c>
      <c r="B10" s="79"/>
      <c r="C10" s="79"/>
      <c r="D10" s="8"/>
      <c r="E10" s="15">
        <v>54000000</v>
      </c>
      <c r="F10" s="12"/>
      <c r="G10" s="15">
        <v>173450146823</v>
      </c>
      <c r="H10" s="12"/>
      <c r="I10" s="15">
        <v>185191515000</v>
      </c>
      <c r="J10" s="12"/>
      <c r="K10" s="15">
        <v>3000000</v>
      </c>
      <c r="L10" s="12"/>
      <c r="M10" s="15">
        <v>10921125353</v>
      </c>
      <c r="N10" s="12"/>
      <c r="O10" s="15">
        <v>0</v>
      </c>
      <c r="P10" s="12"/>
      <c r="Q10" s="15">
        <v>0</v>
      </c>
      <c r="R10" s="12"/>
      <c r="S10" s="15">
        <v>57000000</v>
      </c>
      <c r="T10" s="12"/>
      <c r="U10" s="15">
        <v>3530</v>
      </c>
      <c r="V10" s="12"/>
      <c r="W10" s="15">
        <v>184371272176</v>
      </c>
      <c r="X10" s="12"/>
      <c r="Y10" s="15">
        <v>200012800500</v>
      </c>
      <c r="Z10" s="12"/>
      <c r="AA10" s="46">
        <f>Y10/1063038754638</f>
        <v>0.18815193672606131</v>
      </c>
      <c r="AD10" s="44"/>
    </row>
    <row r="11" spans="1:31" ht="21.75" customHeight="1">
      <c r="A11" s="79" t="s">
        <v>21</v>
      </c>
      <c r="B11" s="79"/>
      <c r="C11" s="79"/>
      <c r="D11" s="8"/>
      <c r="E11" s="15">
        <v>27000000</v>
      </c>
      <c r="F11" s="12"/>
      <c r="G11" s="15">
        <v>94494585949</v>
      </c>
      <c r="H11" s="12"/>
      <c r="I11" s="15">
        <v>78478259400</v>
      </c>
      <c r="J11" s="12"/>
      <c r="K11" s="15">
        <v>0</v>
      </c>
      <c r="L11" s="12"/>
      <c r="M11" s="15">
        <v>0</v>
      </c>
      <c r="N11" s="12"/>
      <c r="O11" s="15">
        <v>0</v>
      </c>
      <c r="P11" s="12"/>
      <c r="Q11" s="15">
        <v>0</v>
      </c>
      <c r="R11" s="12"/>
      <c r="S11" s="15">
        <v>27000000</v>
      </c>
      <c r="T11" s="12"/>
      <c r="U11" s="15">
        <v>2884</v>
      </c>
      <c r="V11" s="12"/>
      <c r="W11" s="15">
        <v>94494585949</v>
      </c>
      <c r="X11" s="12"/>
      <c r="Y11" s="15">
        <v>77404685400</v>
      </c>
      <c r="Z11" s="12"/>
      <c r="AA11" s="46">
        <f t="shared" ref="AA11:AA30" si="0">Y11/1063038754638</f>
        <v>7.2814547035360777E-2</v>
      </c>
      <c r="AD11" s="44"/>
    </row>
    <row r="12" spans="1:31" ht="21.75" customHeight="1">
      <c r="A12" s="79" t="s">
        <v>22</v>
      </c>
      <c r="B12" s="79"/>
      <c r="C12" s="79"/>
      <c r="D12" s="8"/>
      <c r="E12" s="15">
        <v>2000000</v>
      </c>
      <c r="F12" s="12"/>
      <c r="G12" s="15">
        <v>5034687344</v>
      </c>
      <c r="H12" s="12"/>
      <c r="I12" s="15">
        <v>5946407100</v>
      </c>
      <c r="J12" s="12"/>
      <c r="K12" s="15">
        <v>0</v>
      </c>
      <c r="L12" s="12"/>
      <c r="M12" s="15">
        <v>0</v>
      </c>
      <c r="N12" s="12"/>
      <c r="O12" s="15">
        <v>-600000</v>
      </c>
      <c r="P12" s="12"/>
      <c r="Q12" s="15">
        <v>1896647436</v>
      </c>
      <c r="R12" s="12"/>
      <c r="S12" s="15">
        <v>1400000</v>
      </c>
      <c r="T12" s="12"/>
      <c r="U12" s="15">
        <v>3119</v>
      </c>
      <c r="V12" s="12"/>
      <c r="W12" s="15">
        <v>3524281140</v>
      </c>
      <c r="X12" s="12"/>
      <c r="Y12" s="15">
        <v>4340618730</v>
      </c>
      <c r="Z12" s="12"/>
      <c r="AA12" s="46">
        <f t="shared" si="0"/>
        <v>4.0832177670494475E-3</v>
      </c>
      <c r="AD12" s="44"/>
    </row>
    <row r="13" spans="1:31" ht="21.75" customHeight="1">
      <c r="A13" s="79" t="s">
        <v>23</v>
      </c>
      <c r="B13" s="79"/>
      <c r="C13" s="79"/>
      <c r="D13" s="8"/>
      <c r="E13" s="15">
        <v>2000000</v>
      </c>
      <c r="F13" s="12"/>
      <c r="G13" s="15">
        <v>11532902354</v>
      </c>
      <c r="H13" s="12"/>
      <c r="I13" s="15">
        <v>13081698000</v>
      </c>
      <c r="J13" s="12"/>
      <c r="K13" s="15">
        <v>0</v>
      </c>
      <c r="L13" s="12"/>
      <c r="M13" s="15">
        <v>0</v>
      </c>
      <c r="N13" s="12"/>
      <c r="O13" s="15">
        <v>-600000</v>
      </c>
      <c r="P13" s="12"/>
      <c r="Q13" s="15">
        <v>4683656705</v>
      </c>
      <c r="R13" s="12"/>
      <c r="S13" s="15">
        <v>1400000</v>
      </c>
      <c r="T13" s="12"/>
      <c r="U13" s="15">
        <v>7150</v>
      </c>
      <c r="V13" s="12"/>
      <c r="W13" s="15">
        <v>8073031647</v>
      </c>
      <c r="X13" s="12"/>
      <c r="Y13" s="15">
        <v>9950440500</v>
      </c>
      <c r="Z13" s="12"/>
      <c r="AA13" s="46">
        <f t="shared" si="0"/>
        <v>9.3603741694144125E-3</v>
      </c>
      <c r="AD13" s="44"/>
    </row>
    <row r="14" spans="1:31" ht="21.75" customHeight="1">
      <c r="A14" s="79" t="s">
        <v>24</v>
      </c>
      <c r="B14" s="79"/>
      <c r="C14" s="79"/>
      <c r="D14" s="8"/>
      <c r="E14" s="15">
        <v>2800000</v>
      </c>
      <c r="F14" s="12"/>
      <c r="G14" s="15">
        <v>9694187780</v>
      </c>
      <c r="H14" s="12"/>
      <c r="I14" s="15">
        <v>11676111300</v>
      </c>
      <c r="J14" s="12"/>
      <c r="K14" s="15">
        <v>0</v>
      </c>
      <c r="L14" s="12"/>
      <c r="M14" s="15">
        <v>0</v>
      </c>
      <c r="N14" s="12"/>
      <c r="O14" s="15">
        <v>0</v>
      </c>
      <c r="P14" s="12"/>
      <c r="Q14" s="15">
        <v>0</v>
      </c>
      <c r="R14" s="12"/>
      <c r="S14" s="15">
        <v>2800000</v>
      </c>
      <c r="T14" s="12"/>
      <c r="U14" s="15">
        <v>3932</v>
      </c>
      <c r="V14" s="12"/>
      <c r="W14" s="15">
        <v>9694187780</v>
      </c>
      <c r="X14" s="12"/>
      <c r="Y14" s="15">
        <v>10944092880</v>
      </c>
      <c r="Z14" s="12"/>
      <c r="AA14" s="46">
        <f t="shared" si="0"/>
        <v>1.0295102443115375E-2</v>
      </c>
      <c r="AD14" s="44"/>
    </row>
    <row r="15" spans="1:31" ht="21.75" customHeight="1">
      <c r="A15" s="79" t="s">
        <v>25</v>
      </c>
      <c r="B15" s="79"/>
      <c r="C15" s="79"/>
      <c r="D15" s="8"/>
      <c r="E15" s="15">
        <v>19707492</v>
      </c>
      <c r="F15" s="12"/>
      <c r="G15" s="15">
        <v>85993855840</v>
      </c>
      <c r="H15" s="12"/>
      <c r="I15" s="15">
        <v>83042995239.401398</v>
      </c>
      <c r="J15" s="12"/>
      <c r="K15" s="15">
        <v>0</v>
      </c>
      <c r="L15" s="12"/>
      <c r="M15" s="15">
        <v>0</v>
      </c>
      <c r="N15" s="12"/>
      <c r="O15" s="15">
        <v>0</v>
      </c>
      <c r="P15" s="12"/>
      <c r="Q15" s="15">
        <v>0</v>
      </c>
      <c r="R15" s="12"/>
      <c r="S15" s="15">
        <v>19707492</v>
      </c>
      <c r="T15" s="12"/>
      <c r="U15" s="15">
        <v>4779</v>
      </c>
      <c r="V15" s="12"/>
      <c r="W15" s="15">
        <v>85993855840</v>
      </c>
      <c r="X15" s="12"/>
      <c r="Y15" s="15">
        <v>93621720747.605392</v>
      </c>
      <c r="Z15" s="12"/>
      <c r="AA15" s="46">
        <f t="shared" si="0"/>
        <v>8.8069903697430771E-2</v>
      </c>
      <c r="AD15" s="44"/>
    </row>
    <row r="16" spans="1:31" ht="21.75" customHeight="1">
      <c r="A16" s="79" t="s">
        <v>26</v>
      </c>
      <c r="B16" s="79"/>
      <c r="C16" s="79"/>
      <c r="D16" s="8"/>
      <c r="E16" s="15">
        <v>23600000</v>
      </c>
      <c r="F16" s="12"/>
      <c r="G16" s="15">
        <v>66297282118</v>
      </c>
      <c r="H16" s="12"/>
      <c r="I16" s="15">
        <v>66414070980</v>
      </c>
      <c r="J16" s="12"/>
      <c r="K16" s="15">
        <v>0</v>
      </c>
      <c r="L16" s="12"/>
      <c r="M16" s="15">
        <v>0</v>
      </c>
      <c r="N16" s="12"/>
      <c r="O16" s="15">
        <v>0</v>
      </c>
      <c r="P16" s="12"/>
      <c r="Q16" s="15">
        <v>0</v>
      </c>
      <c r="R16" s="12"/>
      <c r="S16" s="15">
        <v>23600000</v>
      </c>
      <c r="T16" s="12"/>
      <c r="U16" s="15">
        <v>2880</v>
      </c>
      <c r="V16" s="12"/>
      <c r="W16" s="15">
        <v>66297282118</v>
      </c>
      <c r="X16" s="12"/>
      <c r="Y16" s="15">
        <v>67563590400</v>
      </c>
      <c r="Z16" s="12"/>
      <c r="AA16" s="46">
        <f t="shared" si="0"/>
        <v>6.3557034120555314E-2</v>
      </c>
      <c r="AD16" s="44"/>
    </row>
    <row r="17" spans="1:30" ht="21.75" customHeight="1">
      <c r="A17" s="79" t="s">
        <v>27</v>
      </c>
      <c r="B17" s="79"/>
      <c r="C17" s="79"/>
      <c r="D17" s="8"/>
      <c r="E17" s="15">
        <v>286461</v>
      </c>
      <c r="F17" s="12"/>
      <c r="G17" s="15">
        <v>6880817598</v>
      </c>
      <c r="H17" s="12"/>
      <c r="I17" s="15">
        <v>4786757724.0105</v>
      </c>
      <c r="J17" s="12"/>
      <c r="K17" s="15">
        <v>0</v>
      </c>
      <c r="L17" s="12"/>
      <c r="M17" s="15">
        <v>0</v>
      </c>
      <c r="N17" s="12"/>
      <c r="O17" s="15">
        <v>0</v>
      </c>
      <c r="P17" s="12"/>
      <c r="Q17" s="15">
        <v>0</v>
      </c>
      <c r="R17" s="12"/>
      <c r="S17" s="15">
        <v>286461</v>
      </c>
      <c r="T17" s="12"/>
      <c r="U17" s="15">
        <v>15290</v>
      </c>
      <c r="V17" s="12"/>
      <c r="W17" s="15">
        <v>6880817598</v>
      </c>
      <c r="X17" s="12"/>
      <c r="Y17" s="15">
        <v>4353927757.2945004</v>
      </c>
      <c r="Z17" s="12"/>
      <c r="AA17" s="46">
        <f t="shared" si="0"/>
        <v>4.0957375620582692E-3</v>
      </c>
      <c r="AD17" s="44"/>
    </row>
    <row r="18" spans="1:30" ht="21.75" customHeight="1">
      <c r="A18" s="79" t="s">
        <v>28</v>
      </c>
      <c r="B18" s="79"/>
      <c r="C18" s="79"/>
      <c r="D18" s="8"/>
      <c r="E18" s="15">
        <v>8000000</v>
      </c>
      <c r="F18" s="12"/>
      <c r="G18" s="15">
        <v>50919980049</v>
      </c>
      <c r="H18" s="12"/>
      <c r="I18" s="15">
        <v>47793924000</v>
      </c>
      <c r="J18" s="12"/>
      <c r="K18" s="15">
        <v>400000</v>
      </c>
      <c r="L18" s="12"/>
      <c r="M18" s="15">
        <v>2966718025</v>
      </c>
      <c r="N18" s="12"/>
      <c r="O18" s="15">
        <v>0</v>
      </c>
      <c r="P18" s="12"/>
      <c r="Q18" s="15">
        <v>0</v>
      </c>
      <c r="R18" s="12"/>
      <c r="S18" s="15">
        <v>8400000</v>
      </c>
      <c r="T18" s="12"/>
      <c r="U18" s="15">
        <v>7180</v>
      </c>
      <c r="V18" s="12"/>
      <c r="W18" s="15">
        <v>53886698074</v>
      </c>
      <c r="X18" s="12"/>
      <c r="Y18" s="15">
        <v>59953143600</v>
      </c>
      <c r="Z18" s="12"/>
      <c r="AA18" s="46">
        <f t="shared" si="0"/>
        <v>5.6397890799772428E-2</v>
      </c>
      <c r="AD18" s="44"/>
    </row>
    <row r="19" spans="1:30" ht="21.75" customHeight="1">
      <c r="A19" s="79" t="s">
        <v>29</v>
      </c>
      <c r="B19" s="79"/>
      <c r="C19" s="79"/>
      <c r="D19" s="8"/>
      <c r="E19" s="15">
        <v>7000000</v>
      </c>
      <c r="F19" s="12"/>
      <c r="G19" s="15">
        <v>30463799153</v>
      </c>
      <c r="H19" s="12"/>
      <c r="I19" s="15">
        <v>28529235000</v>
      </c>
      <c r="J19" s="12"/>
      <c r="K19" s="15">
        <v>0</v>
      </c>
      <c r="L19" s="12"/>
      <c r="M19" s="15">
        <v>0</v>
      </c>
      <c r="N19" s="12"/>
      <c r="O19" s="15">
        <v>0</v>
      </c>
      <c r="P19" s="12"/>
      <c r="Q19" s="15">
        <v>0</v>
      </c>
      <c r="R19" s="12"/>
      <c r="S19" s="15">
        <v>7000000</v>
      </c>
      <c r="T19" s="12"/>
      <c r="U19" s="15">
        <v>5650</v>
      </c>
      <c r="V19" s="12"/>
      <c r="W19" s="15">
        <v>30463799153</v>
      </c>
      <c r="X19" s="12"/>
      <c r="Y19" s="15">
        <v>39314677500</v>
      </c>
      <c r="Z19" s="12"/>
      <c r="AA19" s="46">
        <f t="shared" si="0"/>
        <v>3.6983296543490508E-2</v>
      </c>
      <c r="AD19" s="44"/>
    </row>
    <row r="20" spans="1:30" ht="21.75" customHeight="1">
      <c r="A20" s="79" t="s">
        <v>30</v>
      </c>
      <c r="B20" s="79"/>
      <c r="C20" s="79"/>
      <c r="D20" s="8"/>
      <c r="E20" s="15">
        <v>6000000</v>
      </c>
      <c r="F20" s="12"/>
      <c r="G20" s="15">
        <v>30328118300</v>
      </c>
      <c r="H20" s="12"/>
      <c r="I20" s="15">
        <v>34533297000</v>
      </c>
      <c r="J20" s="12"/>
      <c r="K20" s="15">
        <v>0</v>
      </c>
      <c r="L20" s="12"/>
      <c r="M20" s="15">
        <v>0</v>
      </c>
      <c r="N20" s="12"/>
      <c r="O20" s="15">
        <v>0</v>
      </c>
      <c r="P20" s="12"/>
      <c r="Q20" s="15">
        <v>0</v>
      </c>
      <c r="R20" s="12"/>
      <c r="S20" s="15">
        <v>6000000</v>
      </c>
      <c r="T20" s="12"/>
      <c r="U20" s="15">
        <v>5690</v>
      </c>
      <c r="V20" s="12"/>
      <c r="W20" s="15">
        <v>30328118300</v>
      </c>
      <c r="X20" s="12"/>
      <c r="Y20" s="15">
        <v>33936867000</v>
      </c>
      <c r="Z20" s="12"/>
      <c r="AA20" s="46">
        <f t="shared" si="0"/>
        <v>3.1924393021359444E-2</v>
      </c>
      <c r="AD20" s="44"/>
    </row>
    <row r="21" spans="1:30" ht="21.75" customHeight="1">
      <c r="A21" s="79" t="s">
        <v>31</v>
      </c>
      <c r="B21" s="79"/>
      <c r="C21" s="79"/>
      <c r="D21" s="8"/>
      <c r="E21" s="15">
        <v>53899976</v>
      </c>
      <c r="F21" s="12"/>
      <c r="G21" s="15">
        <v>102278256028</v>
      </c>
      <c r="H21" s="12"/>
      <c r="I21" s="15">
        <v>96817742955.039597</v>
      </c>
      <c r="J21" s="12"/>
      <c r="K21" s="15">
        <v>0</v>
      </c>
      <c r="L21" s="12"/>
      <c r="M21" s="15">
        <v>0</v>
      </c>
      <c r="N21" s="12"/>
      <c r="O21" s="15">
        <v>0</v>
      </c>
      <c r="P21" s="12"/>
      <c r="Q21" s="15">
        <v>0</v>
      </c>
      <c r="R21" s="12"/>
      <c r="S21" s="15">
        <v>53899976</v>
      </c>
      <c r="T21" s="12"/>
      <c r="U21" s="15">
        <v>2090</v>
      </c>
      <c r="V21" s="12"/>
      <c r="W21" s="15">
        <v>102278256028</v>
      </c>
      <c r="X21" s="12"/>
      <c r="Y21" s="15">
        <v>111980676688.452</v>
      </c>
      <c r="Z21" s="12"/>
      <c r="AA21" s="46">
        <f t="shared" si="0"/>
        <v>0.10534016394029316</v>
      </c>
      <c r="AD21" s="44"/>
    </row>
    <row r="22" spans="1:30" ht="21.75" customHeight="1">
      <c r="A22" s="79" t="s">
        <v>32</v>
      </c>
      <c r="B22" s="79"/>
      <c r="C22" s="79"/>
      <c r="D22" s="8"/>
      <c r="E22" s="15">
        <v>22000000</v>
      </c>
      <c r="F22" s="12"/>
      <c r="G22" s="15">
        <v>93787084611</v>
      </c>
      <c r="H22" s="12"/>
      <c r="I22" s="15">
        <v>92375078400</v>
      </c>
      <c r="J22" s="12"/>
      <c r="K22" s="15">
        <v>0</v>
      </c>
      <c r="L22" s="12"/>
      <c r="M22" s="15">
        <v>0</v>
      </c>
      <c r="N22" s="12"/>
      <c r="O22" s="15">
        <v>0</v>
      </c>
      <c r="P22" s="12"/>
      <c r="Q22" s="15">
        <v>0</v>
      </c>
      <c r="R22" s="12"/>
      <c r="S22" s="15">
        <v>22000000</v>
      </c>
      <c r="T22" s="12"/>
      <c r="U22" s="15">
        <v>4870</v>
      </c>
      <c r="V22" s="12"/>
      <c r="W22" s="15">
        <v>93787084611</v>
      </c>
      <c r="X22" s="12"/>
      <c r="Y22" s="15">
        <v>106502517000</v>
      </c>
      <c r="Z22" s="12"/>
      <c r="AA22" s="46">
        <f t="shared" si="0"/>
        <v>0.10018686198911689</v>
      </c>
      <c r="AD22" s="44"/>
    </row>
    <row r="23" spans="1:30" ht="21.75" customHeight="1">
      <c r="A23" s="79" t="s">
        <v>33</v>
      </c>
      <c r="B23" s="79"/>
      <c r="C23" s="79"/>
      <c r="D23" s="8"/>
      <c r="E23" s="15">
        <v>6439</v>
      </c>
      <c r="F23" s="12"/>
      <c r="G23" s="15">
        <v>39993835761</v>
      </c>
      <c r="H23" s="12"/>
      <c r="I23" s="15">
        <v>42095876271.367996</v>
      </c>
      <c r="J23" s="12"/>
      <c r="K23" s="15">
        <v>5025</v>
      </c>
      <c r="L23" s="12"/>
      <c r="M23" s="15">
        <v>34957297140</v>
      </c>
      <c r="N23" s="12"/>
      <c r="O23" s="15">
        <v>-11464</v>
      </c>
      <c r="P23" s="12"/>
      <c r="Q23" s="15">
        <v>79313646476.306396</v>
      </c>
      <c r="R23" s="12"/>
      <c r="S23" s="15">
        <v>0</v>
      </c>
      <c r="T23" s="12"/>
      <c r="U23" s="15">
        <v>0</v>
      </c>
      <c r="V23" s="12"/>
      <c r="W23" s="15">
        <v>0</v>
      </c>
      <c r="X23" s="12"/>
      <c r="Y23" s="15">
        <v>0</v>
      </c>
      <c r="Z23" s="12"/>
      <c r="AA23" s="46">
        <f t="shared" si="0"/>
        <v>0</v>
      </c>
      <c r="AD23" s="44"/>
    </row>
    <row r="24" spans="1:30" ht="21.75" customHeight="1">
      <c r="A24" s="79" t="s">
        <v>34</v>
      </c>
      <c r="B24" s="79"/>
      <c r="C24" s="79"/>
      <c r="D24" s="8"/>
      <c r="E24" s="15">
        <v>380000</v>
      </c>
      <c r="F24" s="12"/>
      <c r="G24" s="15">
        <v>4802416614</v>
      </c>
      <c r="H24" s="12"/>
      <c r="I24" s="15">
        <v>6901291530</v>
      </c>
      <c r="J24" s="12"/>
      <c r="K24" s="15">
        <v>0</v>
      </c>
      <c r="L24" s="12"/>
      <c r="M24" s="15">
        <v>0</v>
      </c>
      <c r="N24" s="12"/>
      <c r="O24" s="15">
        <v>-190000</v>
      </c>
      <c r="P24" s="12"/>
      <c r="Q24" s="15">
        <v>3691673181</v>
      </c>
      <c r="R24" s="12"/>
      <c r="S24" s="15">
        <v>190000</v>
      </c>
      <c r="T24" s="12"/>
      <c r="U24" s="15">
        <v>17280</v>
      </c>
      <c r="V24" s="12"/>
      <c r="W24" s="15">
        <v>2401208306</v>
      </c>
      <c r="X24" s="12"/>
      <c r="Y24" s="15">
        <v>3263664960</v>
      </c>
      <c r="Z24" s="12"/>
      <c r="AA24" s="46">
        <f t="shared" si="0"/>
        <v>3.0701279193827567E-3</v>
      </c>
      <c r="AD24" s="44"/>
    </row>
    <row r="25" spans="1:30" ht="21.75" customHeight="1">
      <c r="A25" s="79" t="s">
        <v>35</v>
      </c>
      <c r="B25" s="79"/>
      <c r="C25" s="79"/>
      <c r="D25" s="8"/>
      <c r="E25" s="15">
        <v>0</v>
      </c>
      <c r="F25" s="12"/>
      <c r="G25" s="15">
        <v>0</v>
      </c>
      <c r="H25" s="12"/>
      <c r="I25" s="15">
        <v>0</v>
      </c>
      <c r="J25" s="12"/>
      <c r="K25" s="15">
        <v>229015</v>
      </c>
      <c r="L25" s="12"/>
      <c r="M25" s="15">
        <v>9417309708</v>
      </c>
      <c r="N25" s="12"/>
      <c r="O25" s="15">
        <v>0</v>
      </c>
      <c r="P25" s="12"/>
      <c r="Q25" s="15">
        <v>0</v>
      </c>
      <c r="R25" s="12"/>
      <c r="S25" s="15">
        <v>229015</v>
      </c>
      <c r="T25" s="12"/>
      <c r="U25" s="15">
        <v>47450</v>
      </c>
      <c r="V25" s="12"/>
      <c r="W25" s="15">
        <v>9417309708</v>
      </c>
      <c r="X25" s="12"/>
      <c r="Y25" s="15">
        <v>10802104517.5875</v>
      </c>
      <c r="Z25" s="12"/>
      <c r="AA25" s="46">
        <f t="shared" si="0"/>
        <v>1.0161534064923131E-2</v>
      </c>
      <c r="AD25" s="44"/>
    </row>
    <row r="26" spans="1:30" ht="21.75" customHeight="1">
      <c r="A26" s="79" t="s">
        <v>36</v>
      </c>
      <c r="B26" s="79"/>
      <c r="C26" s="79"/>
      <c r="D26" s="8"/>
      <c r="E26" s="15">
        <v>0</v>
      </c>
      <c r="F26" s="12"/>
      <c r="G26" s="15">
        <v>0</v>
      </c>
      <c r="H26" s="12"/>
      <c r="I26" s="15">
        <v>0</v>
      </c>
      <c r="J26" s="12"/>
      <c r="K26" s="15">
        <v>320000</v>
      </c>
      <c r="L26" s="12"/>
      <c r="M26" s="15">
        <v>4107165915</v>
      </c>
      <c r="N26" s="12"/>
      <c r="O26" s="15">
        <v>0</v>
      </c>
      <c r="P26" s="12"/>
      <c r="Q26" s="15">
        <v>0</v>
      </c>
      <c r="R26" s="12"/>
      <c r="S26" s="15">
        <v>320000</v>
      </c>
      <c r="T26" s="12"/>
      <c r="U26" s="15">
        <v>17340</v>
      </c>
      <c r="V26" s="12"/>
      <c r="W26" s="15">
        <v>4107165915</v>
      </c>
      <c r="X26" s="12"/>
      <c r="Y26" s="15">
        <v>5515784640</v>
      </c>
      <c r="Z26" s="12"/>
      <c r="AA26" s="46">
        <f t="shared" si="0"/>
        <v>5.1886957234012678E-3</v>
      </c>
      <c r="AD26" s="44"/>
    </row>
    <row r="27" spans="1:30" ht="21.75" customHeight="1">
      <c r="A27" s="79" t="s">
        <v>37</v>
      </c>
      <c r="B27" s="79"/>
      <c r="C27" s="79"/>
      <c r="D27" s="8"/>
      <c r="E27" s="15">
        <v>0</v>
      </c>
      <c r="F27" s="12"/>
      <c r="G27" s="15">
        <v>0</v>
      </c>
      <c r="H27" s="12"/>
      <c r="I27" s="15">
        <v>0</v>
      </c>
      <c r="J27" s="12"/>
      <c r="K27" s="15">
        <v>400000</v>
      </c>
      <c r="L27" s="12"/>
      <c r="M27" s="15">
        <v>2063321791</v>
      </c>
      <c r="N27" s="12"/>
      <c r="O27" s="15">
        <v>0</v>
      </c>
      <c r="P27" s="12"/>
      <c r="Q27" s="15">
        <v>0</v>
      </c>
      <c r="R27" s="12"/>
      <c r="S27" s="15">
        <v>400000</v>
      </c>
      <c r="T27" s="12"/>
      <c r="U27" s="15">
        <v>9020</v>
      </c>
      <c r="V27" s="12"/>
      <c r="W27" s="15">
        <v>2063321791</v>
      </c>
      <c r="X27" s="12"/>
      <c r="Y27" s="15">
        <v>3586532400</v>
      </c>
      <c r="Z27" s="12"/>
      <c r="AA27" s="46">
        <f t="shared" si="0"/>
        <v>3.3738491511735463E-3</v>
      </c>
      <c r="AD27" s="44"/>
    </row>
    <row r="28" spans="1:30" ht="21.75" customHeight="1">
      <c r="A28" s="79" t="s">
        <v>38</v>
      </c>
      <c r="B28" s="79"/>
      <c r="C28" s="79"/>
      <c r="D28" s="8"/>
      <c r="E28" s="15">
        <v>0</v>
      </c>
      <c r="F28" s="12"/>
      <c r="G28" s="15">
        <v>0</v>
      </c>
      <c r="H28" s="12"/>
      <c r="I28" s="15">
        <v>0</v>
      </c>
      <c r="J28" s="12"/>
      <c r="K28" s="15">
        <v>5119</v>
      </c>
      <c r="L28" s="12"/>
      <c r="M28" s="15">
        <v>16877632</v>
      </c>
      <c r="N28" s="12"/>
      <c r="O28" s="15">
        <v>-5119</v>
      </c>
      <c r="P28" s="12"/>
      <c r="Q28" s="15">
        <v>20201514</v>
      </c>
      <c r="R28" s="12"/>
      <c r="S28" s="15">
        <v>0</v>
      </c>
      <c r="T28" s="12"/>
      <c r="U28" s="15">
        <v>0</v>
      </c>
      <c r="V28" s="12"/>
      <c r="W28" s="15">
        <v>0</v>
      </c>
      <c r="X28" s="12"/>
      <c r="Y28" s="15">
        <v>0</v>
      </c>
      <c r="Z28" s="12"/>
      <c r="AA28" s="46">
        <f t="shared" si="0"/>
        <v>0</v>
      </c>
      <c r="AD28" s="44"/>
    </row>
    <row r="29" spans="1:30" ht="21.75" customHeight="1">
      <c r="A29" s="79" t="s">
        <v>39</v>
      </c>
      <c r="B29" s="79"/>
      <c r="C29" s="79"/>
      <c r="D29" s="8"/>
      <c r="E29" s="15">
        <v>0</v>
      </c>
      <c r="F29" s="12"/>
      <c r="G29" s="15">
        <v>0</v>
      </c>
      <c r="H29" s="12"/>
      <c r="I29" s="15">
        <v>0</v>
      </c>
      <c r="J29" s="12"/>
      <c r="K29" s="15">
        <v>500000</v>
      </c>
      <c r="L29" s="12"/>
      <c r="M29" s="15">
        <v>3254282148</v>
      </c>
      <c r="N29" s="12"/>
      <c r="O29" s="15">
        <v>-250000</v>
      </c>
      <c r="P29" s="12"/>
      <c r="Q29" s="15">
        <v>2295976448</v>
      </c>
      <c r="R29" s="12"/>
      <c r="S29" s="15">
        <v>250000</v>
      </c>
      <c r="T29" s="12"/>
      <c r="U29" s="15">
        <v>10060</v>
      </c>
      <c r="V29" s="12"/>
      <c r="W29" s="15">
        <v>1627141074</v>
      </c>
      <c r="X29" s="12"/>
      <c r="Y29" s="15">
        <v>2500035750</v>
      </c>
      <c r="Z29" s="12"/>
      <c r="AA29" s="46">
        <f t="shared" si="0"/>
        <v>2.3517823212864382E-3</v>
      </c>
      <c r="AD29" s="44"/>
    </row>
    <row r="30" spans="1:30" ht="21.75" customHeight="1">
      <c r="A30" s="80" t="s">
        <v>40</v>
      </c>
      <c r="B30" s="80"/>
      <c r="C30" s="80"/>
      <c r="D30" s="11"/>
      <c r="E30" s="15">
        <v>0</v>
      </c>
      <c r="F30" s="12"/>
      <c r="G30" s="16">
        <v>0</v>
      </c>
      <c r="H30" s="12"/>
      <c r="I30" s="16">
        <v>0</v>
      </c>
      <c r="J30" s="12"/>
      <c r="K30" s="16">
        <v>595000</v>
      </c>
      <c r="L30" s="12"/>
      <c r="M30" s="16">
        <v>11241282808</v>
      </c>
      <c r="N30" s="12"/>
      <c r="O30" s="16">
        <v>-7500</v>
      </c>
      <c r="P30" s="12"/>
      <c r="Q30" s="16">
        <v>213223725</v>
      </c>
      <c r="R30" s="12"/>
      <c r="S30" s="16">
        <v>587500</v>
      </c>
      <c r="T30" s="12"/>
      <c r="U30" s="18">
        <v>29600</v>
      </c>
      <c r="V30" s="12"/>
      <c r="W30" s="16">
        <v>11099585966</v>
      </c>
      <c r="X30" s="12"/>
      <c r="Y30" s="16">
        <v>17286529500</v>
      </c>
      <c r="Z30" s="12"/>
      <c r="AA30" s="46">
        <f t="shared" si="0"/>
        <v>1.6261429251360301E-2</v>
      </c>
      <c r="AD30" s="44"/>
    </row>
    <row r="31" spans="1:30" ht="21.75" customHeight="1" thickBot="1">
      <c r="A31" s="81" t="s">
        <v>41</v>
      </c>
      <c r="B31" s="81"/>
      <c r="C31" s="81"/>
      <c r="D31" s="81"/>
      <c r="E31" s="17">
        <f>SUM(E9:E30)</f>
        <v>293080368</v>
      </c>
      <c r="F31" s="12"/>
      <c r="G31" s="17">
        <f>SUM(G9:G30)</f>
        <v>960342576501</v>
      </c>
      <c r="H31" s="12"/>
      <c r="I31" s="17">
        <f>SUM(I9:I30)</f>
        <v>900283222359.81946</v>
      </c>
      <c r="J31" s="12"/>
      <c r="K31" s="17">
        <f>SUM(K9:K30)</f>
        <v>5454159</v>
      </c>
      <c r="L31" s="12"/>
      <c r="M31" s="17">
        <f>SUM(M9:M30)</f>
        <v>78945380520</v>
      </c>
      <c r="N31" s="12"/>
      <c r="O31" s="17">
        <f>SUM(O9:O30)</f>
        <v>-1664083</v>
      </c>
      <c r="P31" s="12"/>
      <c r="Q31" s="17">
        <f>SUM(Q9:Q30)</f>
        <v>92115025485.306396</v>
      </c>
      <c r="R31" s="12"/>
      <c r="S31" s="17">
        <f>SUM(S9:S30)</f>
        <v>296870444</v>
      </c>
      <c r="T31" s="12"/>
      <c r="U31" s="18"/>
      <c r="V31" s="12"/>
      <c r="W31" s="17">
        <f>SUM(W9:W30)</f>
        <v>955179623353</v>
      </c>
      <c r="X31" s="12"/>
      <c r="Y31" s="17">
        <f>SUM(Y9:Y30)</f>
        <v>963084750590.93958</v>
      </c>
      <c r="Z31" s="12"/>
      <c r="AA31" s="47">
        <f>SUM(AA9:AA30)</f>
        <v>0.90597332071764569</v>
      </c>
      <c r="AD31" s="44"/>
    </row>
    <row r="32" spans="1:30" ht="16.5" thickTop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23:25">
      <c r="W33" s="71"/>
      <c r="X33" s="71"/>
      <c r="Y33" s="71"/>
    </row>
  </sheetData>
  <mergeCells count="35"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11:C11"/>
    <mergeCell ref="A12:C12"/>
    <mergeCell ref="A13:C13"/>
    <mergeCell ref="A8:C8"/>
    <mergeCell ref="A9:C9"/>
    <mergeCell ref="A10:C10"/>
    <mergeCell ref="A17:C17"/>
    <mergeCell ref="A18:C18"/>
    <mergeCell ref="A19:C19"/>
    <mergeCell ref="A14:C14"/>
    <mergeCell ref="A15:C15"/>
    <mergeCell ref="A16:C16"/>
    <mergeCell ref="A23:C23"/>
    <mergeCell ref="A24:C24"/>
    <mergeCell ref="A25:C25"/>
    <mergeCell ref="A20:C20"/>
    <mergeCell ref="A21:C21"/>
    <mergeCell ref="A22:C22"/>
    <mergeCell ref="A29:C29"/>
    <mergeCell ref="A30:C30"/>
    <mergeCell ref="A31:D31"/>
    <mergeCell ref="A26:C26"/>
    <mergeCell ref="A27:C27"/>
    <mergeCell ref="A28:C28"/>
  </mergeCells>
  <pageMargins left="0.39" right="0.39" top="0.39" bottom="0.39" header="0" footer="0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6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</row>
    <row r="2" spans="1:49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</row>
    <row r="3" spans="1:49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</row>
    <row r="4" spans="1:49" ht="14.45" customHeight="1"/>
    <row r="5" spans="1:49" ht="14.45" customHeight="1">
      <c r="A5" s="87" t="s">
        <v>42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</row>
    <row r="6" spans="1:49" ht="14.45" customHeight="1">
      <c r="I6" s="89" t="s">
        <v>7</v>
      </c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C6" s="89" t="s">
        <v>9</v>
      </c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89" t="s">
        <v>43</v>
      </c>
      <c r="B8" s="89"/>
      <c r="C8" s="89"/>
      <c r="D8" s="89"/>
      <c r="E8" s="89"/>
      <c r="F8" s="89"/>
      <c r="G8" s="89"/>
      <c r="I8" s="89" t="s">
        <v>44</v>
      </c>
      <c r="J8" s="89"/>
      <c r="K8" s="89"/>
      <c r="M8" s="89" t="s">
        <v>45</v>
      </c>
      <c r="N8" s="89"/>
      <c r="O8" s="89"/>
      <c r="Q8" s="89" t="s">
        <v>46</v>
      </c>
      <c r="R8" s="89"/>
      <c r="S8" s="89"/>
      <c r="T8" s="89"/>
      <c r="U8" s="89"/>
      <c r="W8" s="89" t="s">
        <v>47</v>
      </c>
      <c r="X8" s="89"/>
      <c r="Y8" s="89"/>
      <c r="Z8" s="89"/>
      <c r="AA8" s="89"/>
      <c r="AC8" s="89" t="s">
        <v>44</v>
      </c>
      <c r="AD8" s="89"/>
      <c r="AE8" s="89"/>
      <c r="AF8" s="89"/>
      <c r="AG8" s="89"/>
      <c r="AI8" s="89" t="s">
        <v>45</v>
      </c>
      <c r="AJ8" s="89"/>
      <c r="AK8" s="89"/>
      <c r="AM8" s="89" t="s">
        <v>46</v>
      </c>
      <c r="AN8" s="89"/>
      <c r="AO8" s="89"/>
      <c r="AQ8" s="89" t="s">
        <v>47</v>
      </c>
      <c r="AR8" s="89"/>
      <c r="AS8" s="89"/>
    </row>
    <row r="9" spans="1:49" ht="14.45" customHeight="1">
      <c r="A9" s="87" t="s">
        <v>48</v>
      </c>
      <c r="B9" s="88"/>
      <c r="C9" s="88"/>
      <c r="D9" s="88"/>
      <c r="E9" s="88"/>
      <c r="F9" s="88"/>
      <c r="G9" s="88"/>
      <c r="H9" s="87"/>
      <c r="I9" s="88"/>
      <c r="J9" s="88"/>
      <c r="K9" s="88"/>
      <c r="L9" s="87"/>
      <c r="M9" s="88"/>
      <c r="N9" s="88"/>
      <c r="O9" s="88"/>
      <c r="P9" s="87"/>
      <c r="Q9" s="88"/>
      <c r="R9" s="88"/>
      <c r="S9" s="88"/>
      <c r="T9" s="88"/>
      <c r="U9" s="88"/>
      <c r="V9" s="87"/>
      <c r="W9" s="88"/>
      <c r="X9" s="88"/>
      <c r="Y9" s="88"/>
      <c r="Z9" s="88"/>
      <c r="AA9" s="88"/>
      <c r="AB9" s="87"/>
      <c r="AC9" s="88"/>
      <c r="AD9" s="88"/>
      <c r="AE9" s="88"/>
      <c r="AF9" s="88"/>
      <c r="AG9" s="88"/>
      <c r="AH9" s="87"/>
      <c r="AI9" s="88"/>
      <c r="AJ9" s="88"/>
      <c r="AK9" s="88"/>
      <c r="AL9" s="87"/>
      <c r="AM9" s="88"/>
      <c r="AN9" s="88"/>
      <c r="AO9" s="88"/>
      <c r="AP9" s="87"/>
      <c r="AQ9" s="88"/>
      <c r="AR9" s="88"/>
      <c r="AS9" s="88"/>
      <c r="AT9" s="87"/>
      <c r="AU9" s="87"/>
      <c r="AV9" s="87"/>
      <c r="AW9" s="87"/>
    </row>
    <row r="10" spans="1:49" ht="14.45" customHeight="1">
      <c r="C10" s="89" t="s">
        <v>7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Y10" s="89" t="s">
        <v>9</v>
      </c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</row>
    <row r="11" spans="1:49" ht="14.45" customHeight="1">
      <c r="A11" s="2" t="s">
        <v>43</v>
      </c>
      <c r="C11" s="4" t="s">
        <v>49</v>
      </c>
      <c r="D11" s="3"/>
      <c r="E11" s="4" t="s">
        <v>50</v>
      </c>
      <c r="F11" s="3"/>
      <c r="G11" s="90" t="s">
        <v>51</v>
      </c>
      <c r="H11" s="90"/>
      <c r="I11" s="90"/>
      <c r="J11" s="3"/>
      <c r="K11" s="90" t="s">
        <v>52</v>
      </c>
      <c r="L11" s="90"/>
      <c r="M11" s="90"/>
      <c r="N11" s="3"/>
      <c r="O11" s="90" t="s">
        <v>45</v>
      </c>
      <c r="P11" s="90"/>
      <c r="Q11" s="90"/>
      <c r="R11" s="3"/>
      <c r="S11" s="90" t="s">
        <v>46</v>
      </c>
      <c r="T11" s="90"/>
      <c r="U11" s="90"/>
      <c r="V11" s="90"/>
      <c r="W11" s="90"/>
      <c r="Y11" s="90" t="s">
        <v>49</v>
      </c>
      <c r="Z11" s="90"/>
      <c r="AA11" s="90"/>
      <c r="AB11" s="90"/>
      <c r="AC11" s="90"/>
      <c r="AD11" s="3"/>
      <c r="AE11" s="90" t="s">
        <v>50</v>
      </c>
      <c r="AF11" s="90"/>
      <c r="AG11" s="90"/>
      <c r="AH11" s="90"/>
      <c r="AI11" s="90"/>
      <c r="AJ11" s="3"/>
      <c r="AK11" s="90" t="s">
        <v>51</v>
      </c>
      <c r="AL11" s="90"/>
      <c r="AM11" s="90"/>
      <c r="AN11" s="3"/>
      <c r="AO11" s="90" t="s">
        <v>52</v>
      </c>
      <c r="AP11" s="90"/>
      <c r="AQ11" s="90"/>
      <c r="AR11" s="3"/>
      <c r="AS11" s="90" t="s">
        <v>45</v>
      </c>
      <c r="AT11" s="90"/>
      <c r="AU11" s="3"/>
      <c r="AV11" s="4" t="s">
        <v>46</v>
      </c>
    </row>
    <row r="12" spans="1:49" ht="14.45" customHeight="1">
      <c r="A12" s="87" t="s">
        <v>53</v>
      </c>
      <c r="B12" s="87"/>
      <c r="C12" s="88"/>
      <c r="D12" s="87"/>
      <c r="E12" s="88"/>
      <c r="F12" s="87"/>
      <c r="G12" s="88"/>
      <c r="H12" s="88"/>
      <c r="I12" s="88"/>
      <c r="J12" s="87"/>
      <c r="K12" s="88"/>
      <c r="L12" s="88"/>
      <c r="M12" s="88"/>
      <c r="N12" s="87"/>
      <c r="O12" s="88"/>
      <c r="P12" s="88"/>
      <c r="Q12" s="88"/>
      <c r="R12" s="87"/>
      <c r="S12" s="88"/>
      <c r="T12" s="88"/>
      <c r="U12" s="88"/>
      <c r="V12" s="88"/>
      <c r="W12" s="88"/>
      <c r="X12" s="87"/>
      <c r="Y12" s="88"/>
      <c r="Z12" s="88"/>
      <c r="AA12" s="88"/>
      <c r="AB12" s="88"/>
      <c r="AC12" s="88"/>
      <c r="AD12" s="87"/>
      <c r="AE12" s="88"/>
      <c r="AF12" s="88"/>
      <c r="AG12" s="88"/>
      <c r="AH12" s="88"/>
      <c r="AI12" s="88"/>
      <c r="AJ12" s="87"/>
      <c r="AK12" s="88"/>
      <c r="AL12" s="88"/>
      <c r="AM12" s="88"/>
      <c r="AN12" s="87"/>
      <c r="AO12" s="88"/>
      <c r="AP12" s="88"/>
      <c r="AQ12" s="88"/>
      <c r="AR12" s="87"/>
      <c r="AS12" s="88"/>
      <c r="AT12" s="88"/>
      <c r="AU12" s="87"/>
      <c r="AV12" s="88"/>
      <c r="AW12" s="87"/>
    </row>
    <row r="13" spans="1:49" ht="14.45" customHeight="1">
      <c r="C13" s="89" t="s">
        <v>7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O13" s="89" t="s">
        <v>9</v>
      </c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</row>
    <row r="14" spans="1:49" ht="14.45" customHeight="1">
      <c r="A14" s="2" t="s">
        <v>43</v>
      </c>
      <c r="C14" s="4" t="s">
        <v>50</v>
      </c>
      <c r="D14" s="3"/>
      <c r="E14" s="4" t="s">
        <v>52</v>
      </c>
      <c r="F14" s="3"/>
      <c r="G14" s="90" t="s">
        <v>45</v>
      </c>
      <c r="H14" s="90"/>
      <c r="I14" s="90"/>
      <c r="J14" s="3"/>
      <c r="K14" s="90" t="s">
        <v>46</v>
      </c>
      <c r="L14" s="90"/>
      <c r="M14" s="90"/>
      <c r="O14" s="90" t="s">
        <v>50</v>
      </c>
      <c r="P14" s="90"/>
      <c r="Q14" s="90"/>
      <c r="R14" s="90"/>
      <c r="S14" s="90"/>
      <c r="T14" s="3"/>
      <c r="U14" s="90" t="s">
        <v>52</v>
      </c>
      <c r="V14" s="90"/>
      <c r="W14" s="90"/>
      <c r="X14" s="90"/>
      <c r="Y14" s="90"/>
      <c r="Z14" s="3"/>
      <c r="AA14" s="90" t="s">
        <v>45</v>
      </c>
      <c r="AB14" s="90"/>
      <c r="AC14" s="90"/>
      <c r="AD14" s="90"/>
      <c r="AE14" s="90"/>
      <c r="AF14" s="3"/>
      <c r="AG14" s="90" t="s">
        <v>46</v>
      </c>
      <c r="AH14" s="90"/>
      <c r="AI14" s="90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27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spans="1:27" ht="14.45" customHeight="1"/>
    <row r="5" spans="1:27" ht="14.45" customHeight="1">
      <c r="A5" s="1" t="s">
        <v>54</v>
      </c>
      <c r="B5" s="87" t="s">
        <v>55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</row>
    <row r="6" spans="1:27" ht="14.45" customHeight="1">
      <c r="E6" s="89" t="s">
        <v>7</v>
      </c>
      <c r="F6" s="89"/>
      <c r="G6" s="89"/>
      <c r="H6" s="89"/>
      <c r="I6" s="89"/>
      <c r="K6" s="89" t="s">
        <v>8</v>
      </c>
      <c r="L6" s="89"/>
      <c r="M6" s="89"/>
      <c r="N6" s="89"/>
      <c r="O6" s="89"/>
      <c r="P6" s="89"/>
      <c r="Q6" s="89"/>
      <c r="S6" s="89" t="s">
        <v>9</v>
      </c>
      <c r="T6" s="89"/>
      <c r="U6" s="89"/>
      <c r="V6" s="89"/>
      <c r="W6" s="89"/>
      <c r="X6" s="89"/>
      <c r="Y6" s="89"/>
      <c r="Z6" s="89"/>
      <c r="AA6" s="89"/>
    </row>
    <row r="7" spans="1:27" ht="14.45" customHeight="1">
      <c r="E7" s="3"/>
      <c r="F7" s="3"/>
      <c r="G7" s="3"/>
      <c r="H7" s="3"/>
      <c r="I7" s="3"/>
      <c r="K7" s="90" t="s">
        <v>56</v>
      </c>
      <c r="L7" s="90"/>
      <c r="M7" s="90"/>
      <c r="N7" s="3"/>
      <c r="O7" s="90" t="s">
        <v>57</v>
      </c>
      <c r="P7" s="90"/>
      <c r="Q7" s="9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89" t="s">
        <v>58</v>
      </c>
      <c r="B8" s="89"/>
      <c r="D8" s="89" t="s">
        <v>59</v>
      </c>
      <c r="E8" s="8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60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spans="1:38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3" spans="1:38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</row>
    <row r="4" spans="1:38" ht="14.45" customHeight="1"/>
    <row r="5" spans="1:38" ht="14.45" customHeight="1">
      <c r="A5" s="1" t="s">
        <v>61</v>
      </c>
      <c r="B5" s="87" t="s">
        <v>62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</row>
    <row r="6" spans="1:38" ht="14.45" customHeight="1">
      <c r="A6" s="89" t="s">
        <v>63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 t="s">
        <v>7</v>
      </c>
      <c r="Q6" s="89"/>
      <c r="R6" s="89"/>
      <c r="S6" s="89"/>
      <c r="T6" s="89"/>
      <c r="V6" s="89" t="s">
        <v>8</v>
      </c>
      <c r="W6" s="89"/>
      <c r="X6" s="89"/>
      <c r="Y6" s="89"/>
      <c r="Z6" s="89"/>
      <c r="AA6" s="89"/>
      <c r="AB6" s="89"/>
      <c r="AD6" s="89" t="s">
        <v>9</v>
      </c>
      <c r="AE6" s="89"/>
      <c r="AF6" s="89"/>
      <c r="AG6" s="89"/>
      <c r="AH6" s="89"/>
      <c r="AI6" s="89"/>
      <c r="AJ6" s="89"/>
      <c r="AK6" s="89"/>
      <c r="AL6" s="89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0" t="s">
        <v>10</v>
      </c>
      <c r="W7" s="90"/>
      <c r="X7" s="90"/>
      <c r="Y7" s="3"/>
      <c r="Z7" s="90" t="s">
        <v>11</v>
      </c>
      <c r="AA7" s="90"/>
      <c r="AB7" s="9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89" t="s">
        <v>64</v>
      </c>
      <c r="B8" s="89"/>
      <c r="D8" s="2" t="s">
        <v>65</v>
      </c>
      <c r="F8" s="2" t="s">
        <v>66</v>
      </c>
      <c r="H8" s="2" t="s">
        <v>67</v>
      </c>
      <c r="J8" s="2" t="s">
        <v>68</v>
      </c>
      <c r="L8" s="2" t="s">
        <v>69</v>
      </c>
      <c r="N8" s="2" t="s">
        <v>47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4.45" customHeight="1">
      <c r="A4" s="87" t="s">
        <v>70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14.45" customHeight="1">
      <c r="A5" s="87" t="s">
        <v>71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3" ht="14.45" customHeight="1"/>
    <row r="7" spans="1:13" ht="14.45" customHeight="1">
      <c r="C7" s="89" t="s">
        <v>9</v>
      </c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ht="14.45" customHeight="1">
      <c r="A8" s="2" t="s">
        <v>72</v>
      </c>
      <c r="C8" s="4" t="s">
        <v>13</v>
      </c>
      <c r="D8" s="3"/>
      <c r="E8" s="4" t="s">
        <v>73</v>
      </c>
      <c r="F8" s="3"/>
      <c r="G8" s="4" t="s">
        <v>74</v>
      </c>
      <c r="H8" s="3"/>
      <c r="I8" s="4" t="s">
        <v>75</v>
      </c>
      <c r="J8" s="3"/>
      <c r="K8" s="4" t="s">
        <v>76</v>
      </c>
      <c r="L8" s="3"/>
      <c r="M8" s="4" t="s">
        <v>77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4"/>
  <sheetViews>
    <sheetView rightToLeft="1" view="pageBreakPreview" topLeftCell="B1" zoomScale="83" zoomScaleNormal="100" zoomScaleSheetLayoutView="83" workbookViewId="0">
      <selection activeCell="A8" sqref="A8:B8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6.7109375" customWidth="1"/>
    <col min="5" max="5" width="1.28515625" customWidth="1"/>
    <col min="6" max="6" width="17.42578125" customWidth="1"/>
    <col min="7" max="7" width="1.28515625" customWidth="1"/>
    <col min="8" max="8" width="16.140625" customWidth="1"/>
    <col min="9" max="9" width="1.28515625" customWidth="1"/>
    <col min="10" max="10" width="16.85546875" customWidth="1"/>
    <col min="11" max="11" width="1.28515625" customWidth="1"/>
    <col min="12" max="12" width="19.42578125" customWidth="1"/>
    <col min="14" max="14" width="15.5703125" customWidth="1"/>
  </cols>
  <sheetData>
    <row r="1" spans="1:17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7" ht="21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7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7" ht="14.4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7" ht="19.5" customHeight="1">
      <c r="A5" s="7" t="s">
        <v>78</v>
      </c>
      <c r="B5" s="86" t="s">
        <v>79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7" ht="18" customHeight="1">
      <c r="A6" s="8"/>
      <c r="B6" s="8"/>
      <c r="C6" s="8"/>
      <c r="D6" s="9" t="s">
        <v>7</v>
      </c>
      <c r="E6" s="8"/>
      <c r="F6" s="82" t="s">
        <v>8</v>
      </c>
      <c r="G6" s="82"/>
      <c r="H6" s="82"/>
      <c r="I6" s="8"/>
      <c r="J6" s="9" t="s">
        <v>9</v>
      </c>
      <c r="K6" s="8"/>
      <c r="L6" s="8"/>
    </row>
    <row r="7" spans="1:17" ht="14.45" customHeight="1">
      <c r="A7" s="82" t="s">
        <v>80</v>
      </c>
      <c r="B7" s="82"/>
      <c r="C7" s="8"/>
      <c r="D7" s="9" t="s">
        <v>81</v>
      </c>
      <c r="E7" s="8"/>
      <c r="F7" s="9" t="s">
        <v>82</v>
      </c>
      <c r="G7" s="8"/>
      <c r="H7" s="9" t="s">
        <v>83</v>
      </c>
      <c r="I7" s="8"/>
      <c r="J7" s="9" t="s">
        <v>81</v>
      </c>
      <c r="K7" s="8"/>
      <c r="L7" s="9" t="s">
        <v>18</v>
      </c>
    </row>
    <row r="8" spans="1:17" ht="21.75" customHeight="1">
      <c r="A8" s="83" t="s">
        <v>177</v>
      </c>
      <c r="B8" s="83"/>
      <c r="C8" s="8"/>
      <c r="D8" s="19">
        <v>796901539</v>
      </c>
      <c r="E8" s="20"/>
      <c r="F8" s="19">
        <v>54599265989</v>
      </c>
      <c r="G8" s="20"/>
      <c r="H8" s="19">
        <v>51553826800</v>
      </c>
      <c r="I8" s="20"/>
      <c r="J8" s="19">
        <f>D8+F8-H8</f>
        <v>3842340728</v>
      </c>
      <c r="K8" s="8"/>
      <c r="L8" s="50">
        <f>J8/1063038754638</f>
        <v>3.614487911410572E-3</v>
      </c>
      <c r="N8" s="24"/>
      <c r="O8" s="24"/>
      <c r="Q8" s="43"/>
    </row>
    <row r="9" spans="1:17" ht="21.75" customHeight="1">
      <c r="A9" s="79" t="s">
        <v>178</v>
      </c>
      <c r="B9" s="79"/>
      <c r="C9" s="8"/>
      <c r="D9" s="21">
        <v>44931202</v>
      </c>
      <c r="E9" s="20"/>
      <c r="F9" s="21">
        <v>53330184144</v>
      </c>
      <c r="G9" s="20"/>
      <c r="H9" s="21">
        <v>53280107210</v>
      </c>
      <c r="I9" s="20"/>
      <c r="J9" s="21">
        <f>D9+F9-H9</f>
        <v>95008136</v>
      </c>
      <c r="K9" s="8"/>
      <c r="L9" s="51">
        <f t="shared" ref="L9:L10" si="0">J9/1063038754638</f>
        <v>8.9374103799586712E-5</v>
      </c>
      <c r="N9" s="24"/>
      <c r="O9" s="24"/>
      <c r="Q9" s="43"/>
    </row>
    <row r="10" spans="1:17" ht="21.75" customHeight="1">
      <c r="A10" s="80" t="s">
        <v>179</v>
      </c>
      <c r="B10" s="80"/>
      <c r="C10" s="8"/>
      <c r="D10" s="22">
        <v>28231536868</v>
      </c>
      <c r="E10" s="20"/>
      <c r="F10" s="22">
        <v>151188185530</v>
      </c>
      <c r="G10" s="20"/>
      <c r="H10" s="22">
        <v>85081004000</v>
      </c>
      <c r="I10" s="20"/>
      <c r="J10" s="22">
        <f>D10+F10-H10</f>
        <v>94338718398</v>
      </c>
      <c r="K10" s="8"/>
      <c r="L10" s="51">
        <f t="shared" si="0"/>
        <v>8.8744383011817349E-2</v>
      </c>
      <c r="N10" s="24"/>
      <c r="O10" s="24"/>
      <c r="Q10" s="43"/>
    </row>
    <row r="11" spans="1:17" ht="21.75" customHeight="1">
      <c r="A11" s="81" t="s">
        <v>41</v>
      </c>
      <c r="B11" s="81"/>
      <c r="C11" s="8"/>
      <c r="D11" s="23">
        <f>SUM(D8:D10)</f>
        <v>29073369609</v>
      </c>
      <c r="E11" s="20"/>
      <c r="F11" s="23">
        <f>SUM(F8:F10)</f>
        <v>259117635663</v>
      </c>
      <c r="G11" s="20"/>
      <c r="H11" s="23">
        <f>SUM(H8:H10)</f>
        <v>189914938010</v>
      </c>
      <c r="I11" s="20"/>
      <c r="J11" s="23">
        <f>SUM(J8:J10)</f>
        <v>98276067262</v>
      </c>
      <c r="K11" s="8"/>
      <c r="L11" s="48">
        <f>SUM(L8:L10)</f>
        <v>9.2448245027027504E-2</v>
      </c>
      <c r="N11" s="24"/>
      <c r="O11" s="24"/>
      <c r="Q11" s="43"/>
    </row>
    <row r="13" spans="1:17">
      <c r="D13" s="71"/>
      <c r="E13" s="71"/>
      <c r="F13" s="71"/>
      <c r="G13" s="71"/>
      <c r="H13" s="71"/>
      <c r="I13" s="71"/>
      <c r="J13" s="71"/>
    </row>
    <row r="14" spans="1:17">
      <c r="D14" s="71"/>
      <c r="E14" s="71"/>
      <c r="F14" s="71"/>
      <c r="G14" s="71"/>
      <c r="H14" s="71"/>
      <c r="I14" s="71"/>
      <c r="J14" s="71"/>
    </row>
  </sheetData>
  <mergeCells count="10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</mergeCells>
  <pageMargins left="0.39" right="0.39" top="0.39" bottom="0.39" header="0" footer="0"/>
  <pageSetup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1"/>
  <sheetViews>
    <sheetView rightToLeft="1" view="pageBreakPreview" zoomScale="95" zoomScaleNormal="100" zoomScaleSheetLayoutView="95" workbookViewId="0">
      <selection activeCell="A8" sqref="A8:B8"/>
    </sheetView>
  </sheetViews>
  <sheetFormatPr defaultRowHeight="12.75"/>
  <cols>
    <col min="1" max="1" width="5.285156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42578125" customWidth="1"/>
    <col min="9" max="9" width="1.28515625" customWidth="1"/>
    <col min="10" max="10" width="19.42578125" customWidth="1"/>
  </cols>
  <sheetData>
    <row r="1" spans="1:12" ht="29.1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2" ht="21.75" customHeight="1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</row>
    <row r="3" spans="1:12" ht="21.75" customHeight="1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2" ht="14.45" customHeight="1">
      <c r="A4" s="8"/>
      <c r="B4" s="8"/>
      <c r="C4" s="8"/>
      <c r="D4" s="8"/>
      <c r="E4" s="8"/>
      <c r="F4" s="8"/>
      <c r="G4" s="8"/>
      <c r="H4" s="8"/>
      <c r="I4" s="8"/>
      <c r="J4" s="8"/>
    </row>
    <row r="5" spans="1:12" ht="24" customHeight="1">
      <c r="A5" s="7" t="s">
        <v>85</v>
      </c>
      <c r="B5" s="86" t="s">
        <v>86</v>
      </c>
      <c r="C5" s="86"/>
      <c r="D5" s="86"/>
      <c r="E5" s="86"/>
      <c r="F5" s="86"/>
      <c r="G5" s="86"/>
      <c r="H5" s="86"/>
      <c r="I5" s="86"/>
      <c r="J5" s="86"/>
    </row>
    <row r="6" spans="1:12" ht="14.45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2" ht="25.5" customHeight="1">
      <c r="A7" s="82" t="s">
        <v>87</v>
      </c>
      <c r="B7" s="82"/>
      <c r="C7" s="8"/>
      <c r="D7" s="9" t="s">
        <v>88</v>
      </c>
      <c r="E7" s="8"/>
      <c r="F7" s="9" t="s">
        <v>81</v>
      </c>
      <c r="G7" s="8"/>
      <c r="H7" s="9" t="s">
        <v>89</v>
      </c>
      <c r="I7" s="8"/>
      <c r="J7" s="9" t="s">
        <v>90</v>
      </c>
    </row>
    <row r="8" spans="1:12" ht="21.75" customHeight="1">
      <c r="A8" s="83" t="s">
        <v>91</v>
      </c>
      <c r="B8" s="83"/>
      <c r="C8" s="8"/>
      <c r="D8" s="28" t="s">
        <v>92</v>
      </c>
      <c r="E8" s="20"/>
      <c r="F8" s="19">
        <f>'درآمد سرمایه گذاری در سهام'!J32</f>
        <v>78453782426</v>
      </c>
      <c r="G8" s="20"/>
      <c r="H8" s="29">
        <f>F8/F11</f>
        <v>0.94974313130443966</v>
      </c>
      <c r="I8" s="20"/>
      <c r="J8" s="50">
        <f>F8/1063038754638</f>
        <v>7.3801432058529348E-2</v>
      </c>
      <c r="L8" s="43"/>
    </row>
    <row r="9" spans="1:12" ht="21.75" customHeight="1">
      <c r="A9" s="79" t="s">
        <v>95</v>
      </c>
      <c r="B9" s="79"/>
      <c r="C9" s="8"/>
      <c r="D9" s="52" t="s">
        <v>93</v>
      </c>
      <c r="E9" s="20"/>
      <c r="F9" s="21">
        <f>'درآمد سپرده بانکی'!D11</f>
        <v>2444633079</v>
      </c>
      <c r="G9" s="20"/>
      <c r="H9" s="32">
        <f>F9/F11</f>
        <v>2.9594155992795391E-2</v>
      </c>
      <c r="I9" s="20"/>
      <c r="J9" s="51">
        <f t="shared" ref="J9:J10" si="0">F9/1063038754638</f>
        <v>2.299665057679368E-3</v>
      </c>
      <c r="L9" s="43"/>
    </row>
    <row r="10" spans="1:12" ht="21.75" customHeight="1">
      <c r="A10" s="80" t="s">
        <v>96</v>
      </c>
      <c r="B10" s="80"/>
      <c r="C10" s="8"/>
      <c r="D10" s="61" t="s">
        <v>94</v>
      </c>
      <c r="E10" s="20"/>
      <c r="F10" s="22">
        <f>'سایر درآمدها'!F10</f>
        <v>1706848845</v>
      </c>
      <c r="G10" s="20"/>
      <c r="H10" s="33">
        <f>F10/F11</f>
        <v>2.0662712702764929E-2</v>
      </c>
      <c r="I10" s="20"/>
      <c r="J10" s="51">
        <f t="shared" si="0"/>
        <v>1.6056318149767163E-3</v>
      </c>
      <c r="L10" s="43"/>
    </row>
    <row r="11" spans="1:12" ht="21.75" customHeight="1">
      <c r="A11" s="81" t="s">
        <v>41</v>
      </c>
      <c r="B11" s="81"/>
      <c r="C11" s="8"/>
      <c r="D11" s="62"/>
      <c r="E11" s="20"/>
      <c r="F11" s="23">
        <f>SUM(F8:F10)</f>
        <v>82605264350</v>
      </c>
      <c r="G11" s="20"/>
      <c r="H11" s="30">
        <f>SUM(H8:H10)</f>
        <v>1</v>
      </c>
      <c r="I11" s="20"/>
      <c r="J11" s="48">
        <f>SUM(J8:J10)</f>
        <v>7.7706728931185437E-2</v>
      </c>
      <c r="L11" s="43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0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2025-01-21T07:09:25Z</dcterms:created>
  <dcterms:modified xsi:type="dcterms:W3CDTF">2025-01-25T11:59:08Z</dcterms:modified>
</cp:coreProperties>
</file>