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9 آذر بخشی\"/>
    </mc:Choice>
  </mc:AlternateContent>
  <xr:revisionPtr revIDLastSave="0" documentId="13_ncr:1_{1703FE3C-D9EA-4422-884E-06F724AE97F2}" xr6:coauthVersionLast="47" xr6:coauthVersionMax="47" xr10:uidLastSave="{00000000-0000-0000-0000-000000000000}"/>
  <bookViews>
    <workbookView xWindow="-120" yWindow="-120" windowWidth="24240" windowHeight="13140" tabRatio="769" xr2:uid="{00000000-000D-0000-FFFF-FFFF00000000}"/>
  </bookViews>
  <sheets>
    <sheet name="0" sheetId="22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state="hidden" r:id="rId10"/>
    <sheet name="درآمد سرمایه گذاری در اوراق به" sheetId="11" state="hidden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state="hidden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مشتقه'!$A$1:$AX$31</definedName>
    <definedName name="_xlnm.Print_Area" localSheetId="5">'تعدیل قیمت'!$A$1:$N$8</definedName>
    <definedName name="_xlnm.Print_Area" localSheetId="7">درآمد!$A$1:$J$12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به'!$A$1:$S$8</definedName>
    <definedName name="_xlnm.Print_Area" localSheetId="8">'درآمد سرمایه گذاری در سهام'!$A$1:$V$28</definedName>
    <definedName name="_xlnm.Print_Area" localSheetId="9">'درآمد سرمایه گذاری در صندوق'!$A$1:$W$8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اوراق'!$A$1:$Q$25</definedName>
    <definedName name="_xlnm.Print_Area" localSheetId="18">'درآمد ناشی از فروش'!$A$1:$Q$15</definedName>
    <definedName name="_xlnm.Print_Area" localSheetId="13">'سایر درآمدها'!$A$1:$F$11</definedName>
    <definedName name="_xlnm.Print_Area" localSheetId="6">سپرده!$A$1:$L$13</definedName>
    <definedName name="_xlnm.Print_Area" localSheetId="1">سهام!$A$1:$AA$28</definedName>
    <definedName name="_xlnm.Print_Area" localSheetId="16">'سود اوراق بهادار'!$A$1:$T$7</definedName>
    <definedName name="_xlnm.Print_Area" localSheetId="17">'سود سپرده بانکی'!$A$1:$N$12</definedName>
    <definedName name="_xlnm.Print_Area" localSheetId="11">'مبالغ تخصیصی اوراق'!$A$1:$R$35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9" l="1"/>
  <c r="I12" i="19"/>
  <c r="I11" i="19"/>
  <c r="I10" i="19"/>
  <c r="I9" i="19"/>
  <c r="I8" i="19"/>
  <c r="Q11" i="19"/>
  <c r="Q12" i="19"/>
  <c r="Q13" i="19"/>
  <c r="Q10" i="19"/>
  <c r="Q9" i="19"/>
  <c r="Q8" i="19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9" i="21"/>
  <c r="I8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9" i="21"/>
  <c r="Q8" i="21"/>
  <c r="F9" i="8" l="1"/>
  <c r="J9" i="8" s="1"/>
  <c r="F8" i="8"/>
  <c r="F8" i="13"/>
  <c r="F9" i="13"/>
  <c r="F10" i="13"/>
  <c r="J11" i="7"/>
  <c r="J10" i="7"/>
  <c r="L10" i="7" s="1"/>
  <c r="J9" i="7"/>
  <c r="V26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10" i="9"/>
  <c r="V9" i="9"/>
  <c r="J8" i="8"/>
  <c r="L9" i="7"/>
  <c r="AA26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10" i="2"/>
  <c r="AA9" i="2"/>
  <c r="Q24" i="21"/>
  <c r="O24" i="21"/>
  <c r="M24" i="21"/>
  <c r="K24" i="21"/>
  <c r="I24" i="21"/>
  <c r="G24" i="21"/>
  <c r="E24" i="21"/>
  <c r="C24" i="21"/>
  <c r="L11" i="7" l="1"/>
  <c r="L12" i="7"/>
  <c r="Q14" i="19"/>
  <c r="O14" i="19"/>
  <c r="M14" i="19"/>
  <c r="K14" i="19"/>
  <c r="I14" i="19"/>
  <c r="G14" i="19"/>
  <c r="E14" i="19"/>
  <c r="C14" i="19"/>
  <c r="M11" i="18"/>
  <c r="I11" i="18"/>
  <c r="G11" i="18"/>
  <c r="C11" i="18"/>
  <c r="F10" i="14"/>
  <c r="F10" i="8" s="1"/>
  <c r="D10" i="14"/>
  <c r="T26" i="9"/>
  <c r="R26" i="9"/>
  <c r="P26" i="9"/>
  <c r="J26" i="9"/>
  <c r="H26" i="9"/>
  <c r="F26" i="9"/>
  <c r="D12" i="7"/>
  <c r="F12" i="7"/>
  <c r="H12" i="7"/>
  <c r="J12" i="7"/>
  <c r="S26" i="2"/>
  <c r="W26" i="2"/>
  <c r="Y26" i="2"/>
  <c r="Q26" i="2"/>
  <c r="O26" i="2"/>
  <c r="M26" i="2"/>
  <c r="K26" i="2"/>
  <c r="I26" i="2"/>
  <c r="G26" i="2"/>
  <c r="E26" i="2"/>
  <c r="J10" i="8" l="1"/>
  <c r="J11" i="8" s="1"/>
  <c r="F11" i="8"/>
  <c r="L14" i="9"/>
  <c r="L18" i="9"/>
  <c r="L22" i="9"/>
  <c r="L10" i="9"/>
  <c r="L11" i="9"/>
  <c r="L15" i="9"/>
  <c r="L19" i="9"/>
  <c r="L23" i="9"/>
  <c r="L9" i="9"/>
  <c r="H8" i="8"/>
  <c r="L12" i="9"/>
  <c r="L16" i="9"/>
  <c r="L20" i="9"/>
  <c r="L24" i="9"/>
  <c r="L13" i="9"/>
  <c r="L17" i="9"/>
  <c r="L21" i="9"/>
  <c r="L25" i="9"/>
  <c r="H10" i="8"/>
  <c r="H9" i="8"/>
  <c r="H11" i="8" l="1"/>
  <c r="L26" i="9"/>
</calcChain>
</file>

<file path=xl/sharedStrings.xml><?xml version="1.0" encoding="utf-8"?>
<sst xmlns="http://schemas.openxmlformats.org/spreadsheetml/2006/main" count="461" uniqueCount="179">
  <si>
    <t>صندوق سرمایه گذاری بخشی صنایع معیار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</si>
  <si>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</si>
  <si>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</si>
  <si>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</si>
  <si>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</si>
  <si>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</si>
  <si>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</si>
  <si>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</si>
  <si>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</si>
  <si>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</si>
  <si>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</si>
  <si>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</si>
  <si>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</si>
  <si>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</si>
  <si>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</si>
  <si>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</si>
  <si>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</si>
  <si>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</si>
  <si>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</si>
  <si>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</si>
  <si>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</si>
  <si>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</si>
  <si>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</si>
  <si>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</si>
  <si>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</si>
  <si>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</si>
  <si>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</si>
  <si>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</si>
  <si>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</si>
  <si>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</si>
  <si>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</si>
  <si>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</si>
  <si>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موتورسازان‌تراکتورسازی‌ایران‌</t>
  </si>
  <si>
    <t>تولیدی برنا باطری</t>
  </si>
  <si>
    <t>کانی کربن طبس</t>
  </si>
  <si>
    <t>گواهي سپرده کالايي شمش طلا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</si>
  <si>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</si>
  <si>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</si>
  <si>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</si>
  <si>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</si>
  <si>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</si>
  <si>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</si>
  <si>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</si>
  <si>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</si>
  <si>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</si>
  <si>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</si>
  <si>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</si>
  <si>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</si>
  <si>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</si>
  <si>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</si>
  <si>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</si>
  <si>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</si>
  <si>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</si>
  <si>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</si>
  <si>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</si>
  <si>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</si>
  <si>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</si>
  <si>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</si>
  <si>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</si>
  <si>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</si>
  <si>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</si>
  <si>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</si>
  <si>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</si>
  <si>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</si>
  <si>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</si>
  <si>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</si>
  <si>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</si>
  <si>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</si>
  <si>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</si>
  <si>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</si>
  <si>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</si>
  <si>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</si>
  <si>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</si>
  <si>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</si>
  <si>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</si>
  <si>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</si>
  <si>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</si>
  <si>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</si>
  <si>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</si>
  <si>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</si>
  <si>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</si>
  <si>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</si>
  <si>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</si>
  <si>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</si>
  <si>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</si>
  <si>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</si>
  <si>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</si>
  <si>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</si>
  <si>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</si>
  <si>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</si>
  <si>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</si>
  <si>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</si>
  <si>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</si>
  <si>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</si>
  <si>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</si>
  <si>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</si>
  <si>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</si>
  <si>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</si>
  <si>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</si>
  <si>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</si>
  <si>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</si>
  <si>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</si>
  <si>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</si>
  <si>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</si>
  <si>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</si>
  <si>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</si>
  <si>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</si>
  <si>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</si>
  <si>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</si>
  <si>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</si>
  <si>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</si>
  <si>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</si>
  <si>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</si>
  <si>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</si>
  <si>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</si>
  <si>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</si>
  <si>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</si>
  <si>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</si>
  <si>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</si>
  <si>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</si>
  <si>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</si>
  <si>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</si>
  <si>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</si>
  <si>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</si>
  <si>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</si>
  <si>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</si>
  <si>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</si>
  <si>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</si>
  <si>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</si>
  <si>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</si>
  <si>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</si>
  <si>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</si>
  <si>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</si>
  <si>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</si>
  <si>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</si>
  <si>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</si>
  <si>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</si>
  <si>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</si>
  <si>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</si>
  <si>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</si>
  <si>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</si>
  <si>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</si>
  <si>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</si>
  <si>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</si>
  <si>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</si>
  <si>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</si>
  <si>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</si>
  <si>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</si>
  <si>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</si>
  <si>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</si>
  <si>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</si>
  <si>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</si>
  <si>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</si>
  <si>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</si>
  <si>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</si>
  <si>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</si>
  <si>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</si>
  <si>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</si>
  <si>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</si>
  <si>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</si>
  <si>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</si>
  <si>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</si>
  <si>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</si>
  <si>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</si>
  <si>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</si>
  <si>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</si>
  <si>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</si>
  <si>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</si>
  <si>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</si>
  <si>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</si>
  <si>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</si>
  <si>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سپرده کوتاه مدت موسسه اعتباری ملل </t>
  </si>
  <si>
    <t>سپرده کوتاه مدت بانک خاورمیانه</t>
  </si>
  <si>
    <t xml:space="preserve">سپرده کوتاه مدت بانک گردشگری </t>
  </si>
  <si>
    <t>سپرده کوتاه مدت موسسه اعتباری ملل</t>
  </si>
  <si>
    <t xml:space="preserve">سپرده کوتاه مدت بانک خاورمیانه </t>
  </si>
  <si>
    <t>سرمایه‌گذاری‌ رنا (هلدینگ‌)</t>
  </si>
  <si>
    <t>صورت وضعیت پورتفوی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</si>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</sst>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5" x14ac:knownFonts="1">
    <font>
      <sz val="10"/>
      <color rgb="FF000000"/>
      <name val="Arial"/>
      <charset val="1"/>
    </font>
    <font>
      <b/>
      <sz val="15"/>
      <color rgb="FF000000"/>
      <name val="Microsoft Sans Serif"/>
      <charset val="178"/>
    </font>
    <font>
      <b/>
      <sz val="14"/>
      <color rgb="FF1E90FF"/>
      <name val="Microsoft Sans Serif"/>
      <charset val="178"/>
    </font>
    <font>
      <b/>
      <sz val="12"/>
      <color rgb="FF000000"/>
      <name val="Microsoft Sans Serif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4"/>
      <color rgb="FF1E90FF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b/>
      <sz val="15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</cellStyleXfs>
  <cellXfs count="10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left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7" fontId="7" fillId="0" borderId="2" xfId="0" applyNumberFormat="1" applyFont="1" applyFill="1" applyBorder="1" applyAlignment="1">
      <alignment horizontal="center" vertical="center"/>
    </xf>
    <xf numFmtId="37" fontId="7" fillId="0" borderId="0" xfId="0" applyNumberFormat="1" applyFont="1" applyFill="1" applyAlignment="1">
      <alignment horizontal="center" vertical="center"/>
    </xf>
    <xf numFmtId="37" fontId="7" fillId="0" borderId="4" xfId="0" applyNumberFormat="1" applyFont="1" applyFill="1" applyBorder="1" applyAlignment="1">
      <alignment horizontal="center" vertical="center"/>
    </xf>
    <xf numFmtId="37" fontId="7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/>
    <xf numFmtId="10" fontId="0" fillId="0" borderId="0" xfId="2" applyNumberFormat="1" applyFont="1" applyAlignment="1">
      <alignment horizontal="left"/>
    </xf>
    <xf numFmtId="10" fontId="0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8" fillId="0" borderId="2" xfId="2" applyNumberFormat="1" applyFont="1" applyFill="1" applyBorder="1" applyAlignment="1">
      <alignment horizontal="center" vertical="center"/>
    </xf>
    <xf numFmtId="10" fontId="8" fillId="0" borderId="0" xfId="2" applyNumberFormat="1" applyFont="1" applyFill="1" applyAlignment="1">
      <alignment horizontal="center" vertical="center"/>
    </xf>
    <xf numFmtId="10" fontId="8" fillId="0" borderId="5" xfId="2" applyNumberFormat="1" applyFont="1" applyFill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Alignment="1">
      <alignment horizontal="center" vertical="center"/>
    </xf>
    <xf numFmtId="10" fontId="7" fillId="0" borderId="4" xfId="2" applyNumberFormat="1" applyFont="1" applyFill="1" applyBorder="1" applyAlignment="1">
      <alignment horizontal="center" vertical="center"/>
    </xf>
    <xf numFmtId="10" fontId="7" fillId="0" borderId="5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9" fontId="7" fillId="0" borderId="5" xfId="2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0" fontId="7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right" vertical="center"/>
    </xf>
    <xf numFmtId="9" fontId="7" fillId="0" borderId="2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" fontId="7" fillId="0" borderId="5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6" fontId="14" fillId="0" borderId="0" xfId="0" applyNumberFormat="1" applyFont="1" applyFill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B1777697-7EDB-420D-9603-821920F5BEB6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66D382-512E-4698-98B4-E64D1294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9A0C-A324-4A34-8460-A50E0E33C874}">
  <dimension ref="A27:Y29"/>
  <sheetViews>
    <sheetView showGridLines="0" rightToLeft="1" tabSelected="1" view="pageBreakPreview" zoomScale="91" zoomScaleNormal="100" zoomScaleSheetLayoutView="91" workbookViewId="0">
      <selection activeCell="A27" sqref="A27:F27"/>
    </sheetView>
  </sheetViews>
  <sheetFormatPr defaultRowHeight="15" x14ac:dyDescent="0.25"/>
  <cols>
    <col min="1" max="16384" width="9.140625" style="45"/>
  </cols>
  <sheetData>
    <row r="27" spans="1:25" ht="26.25" x14ac:dyDescent="0.25">
      <c r="A27" s="74" t="s">
        <v>0</v>
      </c>
      <c r="B27" s="74"/>
      <c r="C27" s="74"/>
      <c r="D27" s="74"/>
      <c r="E27" s="74"/>
      <c r="F27" s="7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6.25" x14ac:dyDescent="0.25">
      <c r="A28" s="74" t="s">
        <v>177</v>
      </c>
      <c r="B28" s="74"/>
      <c r="C28" s="74"/>
      <c r="D28" s="74"/>
      <c r="E28" s="74"/>
      <c r="F28" s="7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6.25" x14ac:dyDescent="0.25">
      <c r="A29" s="74" t="s">
        <v>2</v>
      </c>
      <c r="B29" s="74"/>
      <c r="C29" s="74"/>
      <c r="D29" s="74"/>
      <c r="E29" s="74"/>
      <c r="F29" s="7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ht="14.45" customHeight="1" x14ac:dyDescent="0.2"/>
    <row r="5" spans="1:22" ht="14.45" customHeight="1" x14ac:dyDescent="0.2">
      <c r="A5" s="1" t="s">
        <v>101</v>
      </c>
      <c r="B5" s="83" t="s">
        <v>102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2" ht="14.45" customHeight="1" x14ac:dyDescent="0.2">
      <c r="D6" s="85" t="s">
        <v>94</v>
      </c>
      <c r="E6" s="85"/>
      <c r="F6" s="85"/>
      <c r="G6" s="85"/>
      <c r="H6" s="85"/>
      <c r="I6" s="85"/>
      <c r="J6" s="85"/>
      <c r="K6" s="85"/>
      <c r="L6" s="85"/>
      <c r="N6" s="85" t="s">
        <v>95</v>
      </c>
      <c r="O6" s="85"/>
      <c r="P6" s="85"/>
      <c r="Q6" s="85"/>
      <c r="R6" s="85"/>
      <c r="S6" s="85"/>
      <c r="T6" s="85"/>
      <c r="U6" s="85"/>
      <c r="V6" s="85"/>
    </row>
    <row r="7" spans="1:22" ht="14.45" customHeight="1" x14ac:dyDescent="0.2">
      <c r="D7" s="3"/>
      <c r="E7" s="3"/>
      <c r="F7" s="3"/>
      <c r="G7" s="3"/>
      <c r="H7" s="3"/>
      <c r="I7" s="3"/>
      <c r="J7" s="86" t="s">
        <v>36</v>
      </c>
      <c r="K7" s="86"/>
      <c r="L7" s="86"/>
      <c r="N7" s="3"/>
      <c r="O7" s="3"/>
      <c r="P7" s="3"/>
      <c r="Q7" s="3"/>
      <c r="R7" s="3"/>
      <c r="S7" s="3"/>
      <c r="T7" s="86" t="s">
        <v>36</v>
      </c>
      <c r="U7" s="86"/>
      <c r="V7" s="86"/>
    </row>
    <row r="8" spans="1:22" ht="14.45" customHeight="1" x14ac:dyDescent="0.2">
      <c r="A8" s="85" t="s">
        <v>53</v>
      </c>
      <c r="B8" s="85"/>
      <c r="D8" s="2" t="s">
        <v>103</v>
      </c>
      <c r="F8" s="2" t="s">
        <v>98</v>
      </c>
      <c r="H8" s="2" t="s">
        <v>99</v>
      </c>
      <c r="J8" s="4" t="s">
        <v>76</v>
      </c>
      <c r="K8" s="3"/>
      <c r="L8" s="4" t="s">
        <v>84</v>
      </c>
      <c r="N8" s="2" t="s">
        <v>103</v>
      </c>
      <c r="P8" s="2" t="s">
        <v>98</v>
      </c>
      <c r="R8" s="2" t="s">
        <v>99</v>
      </c>
      <c r="T8" s="4" t="s">
        <v>76</v>
      </c>
      <c r="U8" s="3"/>
      <c r="V8" s="4" t="s">
        <v>84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1" t="s">
        <v>104</v>
      </c>
      <c r="B5" s="83" t="s">
        <v>105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14.45" customHeight="1" x14ac:dyDescent="0.2">
      <c r="D6" s="85" t="s">
        <v>94</v>
      </c>
      <c r="E6" s="85"/>
      <c r="F6" s="85"/>
      <c r="G6" s="85"/>
      <c r="H6" s="85"/>
      <c r="I6" s="85"/>
      <c r="J6" s="85"/>
      <c r="L6" s="85" t="s">
        <v>95</v>
      </c>
      <c r="M6" s="85"/>
      <c r="N6" s="85"/>
      <c r="O6" s="85"/>
      <c r="P6" s="85"/>
      <c r="Q6" s="85"/>
      <c r="R6" s="8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85" t="s">
        <v>106</v>
      </c>
      <c r="B8" s="85"/>
      <c r="D8" s="2" t="s">
        <v>107</v>
      </c>
      <c r="F8" s="2" t="s">
        <v>98</v>
      </c>
      <c r="H8" s="2" t="s">
        <v>99</v>
      </c>
      <c r="J8" s="2" t="s">
        <v>36</v>
      </c>
      <c r="L8" s="2" t="s">
        <v>107</v>
      </c>
      <c r="N8" s="2" t="s">
        <v>98</v>
      </c>
      <c r="P8" s="2" t="s">
        <v>99</v>
      </c>
      <c r="R8" s="2" t="s">
        <v>36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5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4.45" customHeight="1" x14ac:dyDescent="0.2"/>
    <row r="5" spans="1:17" ht="14.45" customHeight="1" x14ac:dyDescent="0.2">
      <c r="A5" s="1" t="s">
        <v>108</v>
      </c>
      <c r="B5" s="83" t="s">
        <v>109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ht="29.1" customHeight="1" x14ac:dyDescent="0.2">
      <c r="M6" s="97" t="s">
        <v>110</v>
      </c>
      <c r="Q6" s="97" t="s">
        <v>111</v>
      </c>
    </row>
    <row r="7" spans="1:17" ht="14.45" customHeight="1" x14ac:dyDescent="0.2">
      <c r="A7" s="85" t="s">
        <v>112</v>
      </c>
      <c r="B7" s="85"/>
      <c r="D7" s="2" t="s">
        <v>113</v>
      </c>
      <c r="F7" s="2" t="s">
        <v>114</v>
      </c>
      <c r="H7" s="2" t="s">
        <v>47</v>
      </c>
      <c r="J7" s="85" t="s">
        <v>115</v>
      </c>
      <c r="K7" s="85"/>
      <c r="M7" s="97"/>
      <c r="O7" s="2" t="s">
        <v>116</v>
      </c>
      <c r="Q7" s="97"/>
    </row>
    <row r="8" spans="1:17" ht="14.45" customHeight="1" x14ac:dyDescent="0.2">
      <c r="A8" s="86" t="s">
        <v>117</v>
      </c>
      <c r="B8" s="98"/>
      <c r="D8" s="86" t="s">
        <v>118</v>
      </c>
      <c r="F8" s="4" t="s">
        <v>119</v>
      </c>
      <c r="H8" s="3"/>
      <c r="J8" s="3"/>
      <c r="K8" s="3"/>
      <c r="M8" s="3"/>
      <c r="O8" s="3"/>
      <c r="Q8" s="3"/>
    </row>
    <row r="9" spans="1:17" ht="14.45" customHeight="1" x14ac:dyDescent="0.2">
      <c r="A9" s="85"/>
      <c r="B9" s="85"/>
      <c r="D9" s="85"/>
      <c r="F9" s="4" t="s">
        <v>120</v>
      </c>
    </row>
    <row r="10" spans="1:17" ht="14.45" customHeight="1" x14ac:dyDescent="0.2">
      <c r="A10" s="86" t="s">
        <v>117</v>
      </c>
      <c r="B10" s="98"/>
      <c r="D10" s="86" t="s">
        <v>121</v>
      </c>
      <c r="F10" s="4" t="s">
        <v>119</v>
      </c>
    </row>
    <row r="11" spans="1:17" ht="14.45" customHeight="1" x14ac:dyDescent="0.2">
      <c r="A11" s="85"/>
      <c r="B11" s="85"/>
      <c r="D11" s="85"/>
      <c r="F11" s="4" t="s">
        <v>122</v>
      </c>
    </row>
    <row r="12" spans="1:17" ht="65.45" customHeight="1" x14ac:dyDescent="0.2">
      <c r="A12" s="94" t="s">
        <v>123</v>
      </c>
      <c r="B12" s="94"/>
      <c r="D12" s="6" t="s">
        <v>124</v>
      </c>
      <c r="F12" s="4" t="s">
        <v>125</v>
      </c>
    </row>
    <row r="13" spans="1:17" ht="14.45" customHeight="1" x14ac:dyDescent="0.2">
      <c r="A13" s="94" t="s">
        <v>126</v>
      </c>
      <c r="B13" s="95"/>
      <c r="D13" s="94" t="s">
        <v>126</v>
      </c>
      <c r="F13" s="4" t="s">
        <v>127</v>
      </c>
    </row>
    <row r="14" spans="1:17" ht="14.45" customHeight="1" x14ac:dyDescent="0.2">
      <c r="A14" s="96"/>
      <c r="B14" s="96"/>
      <c r="D14" s="96"/>
      <c r="F14" s="4" t="s">
        <v>128</v>
      </c>
    </row>
    <row r="15" spans="1:17" ht="14.45" customHeight="1" x14ac:dyDescent="0.2">
      <c r="A15" s="96"/>
      <c r="B15" s="96"/>
      <c r="D15" s="96"/>
      <c r="F15" s="4" t="s">
        <v>129</v>
      </c>
    </row>
    <row r="16" spans="1:17" ht="14.45" customHeight="1" x14ac:dyDescent="0.2">
      <c r="A16" s="97"/>
      <c r="B16" s="97"/>
      <c r="D16" s="97"/>
      <c r="F16" s="4" t="s">
        <v>130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85" t="s">
        <v>131</v>
      </c>
      <c r="B18" s="85"/>
      <c r="C18" s="85"/>
      <c r="D18" s="85"/>
      <c r="E18" s="85"/>
      <c r="F18" s="85"/>
      <c r="G18" s="85"/>
      <c r="H18" s="85"/>
      <c r="I18" s="85"/>
      <c r="J18" s="8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1"/>
  <sheetViews>
    <sheetView rightToLeft="1" view="pageBreakPreview" zoomScale="117" zoomScaleNormal="100" zoomScaleSheetLayoutView="117" workbookViewId="0">
      <selection activeCell="J10" sqref="J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4" ht="21.7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</row>
    <row r="3" spans="1:14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4" ht="14.4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</row>
    <row r="5" spans="1:14" ht="21.75" customHeight="1" x14ac:dyDescent="0.2">
      <c r="A5" s="61" t="s">
        <v>101</v>
      </c>
      <c r="B5" s="82" t="s">
        <v>132</v>
      </c>
      <c r="C5" s="82"/>
      <c r="D5" s="82"/>
      <c r="E5" s="82"/>
      <c r="F5" s="82"/>
      <c r="G5" s="82"/>
      <c r="H5" s="82"/>
      <c r="I5" s="82"/>
      <c r="J5" s="82"/>
    </row>
    <row r="6" spans="1:14" ht="14.45" customHeight="1" x14ac:dyDescent="0.4">
      <c r="A6" s="8"/>
      <c r="B6" s="8"/>
      <c r="C6" s="8"/>
      <c r="D6" s="99" t="s">
        <v>94</v>
      </c>
      <c r="E6" s="99"/>
      <c r="F6" s="99"/>
      <c r="G6" s="8"/>
      <c r="H6" s="88" t="s">
        <v>95</v>
      </c>
      <c r="I6" s="88"/>
      <c r="J6" s="88"/>
    </row>
    <row r="7" spans="1:14" ht="36.4" customHeight="1" x14ac:dyDescent="0.4">
      <c r="A7" s="88" t="s">
        <v>133</v>
      </c>
      <c r="B7" s="88"/>
      <c r="C7" s="8"/>
      <c r="D7" s="39" t="s">
        <v>134</v>
      </c>
      <c r="E7" s="9"/>
      <c r="F7" s="39" t="s">
        <v>135</v>
      </c>
      <c r="G7" s="8"/>
      <c r="H7" s="39" t="s">
        <v>134</v>
      </c>
      <c r="I7" s="9"/>
      <c r="J7" s="39" t="s">
        <v>135</v>
      </c>
      <c r="N7" s="57"/>
    </row>
    <row r="8" spans="1:14" ht="21.75" customHeight="1" x14ac:dyDescent="0.4">
      <c r="A8" s="89" t="s">
        <v>174</v>
      </c>
      <c r="B8" s="89"/>
      <c r="C8" s="8"/>
      <c r="D8" s="12">
        <v>3252659</v>
      </c>
      <c r="E8" s="13"/>
      <c r="F8" s="52">
        <f>D8/((سپرده!J9+سپرده!D9)/2)</f>
        <v>3.7374310556602449E-3</v>
      </c>
      <c r="G8" s="13"/>
      <c r="H8" s="12">
        <v>163723459</v>
      </c>
      <c r="I8" s="13"/>
      <c r="J8" s="104">
        <v>3.7374310556602449E-3</v>
      </c>
    </row>
    <row r="9" spans="1:14" ht="21.75" customHeight="1" x14ac:dyDescent="0.4">
      <c r="A9" s="90" t="s">
        <v>175</v>
      </c>
      <c r="B9" s="90"/>
      <c r="C9" s="8"/>
      <c r="D9" s="14">
        <v>128675</v>
      </c>
      <c r="E9" s="13"/>
      <c r="F9" s="57">
        <f>D9/((سپرده!J10+سپرده!D10)/2)</f>
        <v>3.3716340126718415E-3</v>
      </c>
      <c r="G9" s="13"/>
      <c r="H9" s="14">
        <v>347194</v>
      </c>
      <c r="I9" s="13"/>
      <c r="J9" s="105">
        <v>3.3716340126718415E-3</v>
      </c>
    </row>
    <row r="10" spans="1:14" ht="21.75" customHeight="1" x14ac:dyDescent="0.4">
      <c r="A10" s="91" t="s">
        <v>173</v>
      </c>
      <c r="B10" s="91"/>
      <c r="C10" s="8"/>
      <c r="D10" s="15">
        <v>4068</v>
      </c>
      <c r="E10" s="13"/>
      <c r="F10" s="57">
        <f>D10/((سپرده!J11+سپرده!D11)/2)</f>
        <v>3.3239833409585404E-8</v>
      </c>
      <c r="G10" s="13"/>
      <c r="H10" s="15">
        <v>4068</v>
      </c>
      <c r="I10" s="13"/>
      <c r="J10" s="106">
        <v>3.3239833409585404E-8</v>
      </c>
    </row>
    <row r="11" spans="1:14" ht="21.75" customHeight="1" thickBot="1" x14ac:dyDescent="0.45">
      <c r="A11" s="92" t="s">
        <v>36</v>
      </c>
      <c r="B11" s="92"/>
      <c r="C11" s="8"/>
      <c r="D11" s="16">
        <v>3385402</v>
      </c>
      <c r="E11" s="13"/>
      <c r="F11" s="66" t="s">
        <v>178</v>
      </c>
      <c r="G11" s="13"/>
      <c r="H11" s="16">
        <v>164074721</v>
      </c>
      <c r="I11" s="13"/>
      <c r="J11" s="66" t="s">
        <v>178</v>
      </c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5" zoomScaleNormal="100" zoomScaleSheetLayoutView="135" workbookViewId="0">
      <selection activeCell="F19" sqref="F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140625" customWidth="1"/>
    <col min="6" max="6" width="19.42578125" customWidth="1"/>
  </cols>
  <sheetData>
    <row r="1" spans="1:6" ht="24" customHeight="1" x14ac:dyDescent="0.2">
      <c r="A1" s="81" t="s">
        <v>0</v>
      </c>
      <c r="B1" s="81"/>
      <c r="C1" s="81"/>
      <c r="D1" s="81"/>
      <c r="E1" s="81"/>
      <c r="F1" s="81"/>
    </row>
    <row r="2" spans="1:6" ht="16.5" customHeight="1" x14ac:dyDescent="0.2">
      <c r="A2" s="81" t="s">
        <v>79</v>
      </c>
      <c r="B2" s="81"/>
      <c r="C2" s="81"/>
      <c r="D2" s="81"/>
      <c r="E2" s="81"/>
      <c r="F2" s="81"/>
    </row>
    <row r="3" spans="1:6" ht="15.75" customHeight="1" x14ac:dyDescent="0.2">
      <c r="A3" s="81" t="s">
        <v>2</v>
      </c>
      <c r="B3" s="81"/>
      <c r="C3" s="81"/>
      <c r="D3" s="81"/>
      <c r="E3" s="81"/>
      <c r="F3" s="81"/>
    </row>
    <row r="4" spans="1:6" ht="14.45" customHeight="1" x14ac:dyDescent="0.4">
      <c r="A4" s="8"/>
      <c r="B4" s="8"/>
      <c r="C4" s="8"/>
      <c r="D4" s="8"/>
      <c r="E4" s="8"/>
      <c r="F4" s="8"/>
    </row>
    <row r="5" spans="1:6" ht="19.5" customHeight="1" x14ac:dyDescent="0.2">
      <c r="A5" s="61" t="s">
        <v>104</v>
      </c>
      <c r="B5" s="82" t="s">
        <v>91</v>
      </c>
      <c r="C5" s="82"/>
      <c r="D5" s="82"/>
      <c r="E5" s="82"/>
      <c r="F5" s="82"/>
    </row>
    <row r="6" spans="1:6" ht="14.45" customHeight="1" x14ac:dyDescent="0.4">
      <c r="A6" s="41"/>
      <c r="B6" s="41"/>
      <c r="C6" s="41"/>
      <c r="D6" s="10" t="s">
        <v>94</v>
      </c>
      <c r="E6" s="42"/>
      <c r="F6" s="10" t="s">
        <v>9</v>
      </c>
    </row>
    <row r="7" spans="1:6" ht="22.5" customHeight="1" x14ac:dyDescent="0.4">
      <c r="A7" s="103" t="s">
        <v>91</v>
      </c>
      <c r="B7" s="103"/>
      <c r="C7" s="41"/>
      <c r="D7" s="11" t="s">
        <v>76</v>
      </c>
      <c r="E7" s="42"/>
      <c r="F7" s="11" t="s">
        <v>76</v>
      </c>
    </row>
    <row r="8" spans="1:6" ht="21.75" customHeight="1" x14ac:dyDescent="0.2">
      <c r="A8" s="100" t="s">
        <v>91</v>
      </c>
      <c r="B8" s="100"/>
      <c r="C8" s="48"/>
      <c r="D8" s="12">
        <v>0</v>
      </c>
      <c r="E8" s="13"/>
      <c r="F8" s="12">
        <v>1664769695</v>
      </c>
    </row>
    <row r="9" spans="1:6" ht="21.75" customHeight="1" x14ac:dyDescent="0.2">
      <c r="A9" s="101" t="s">
        <v>136</v>
      </c>
      <c r="B9" s="101"/>
      <c r="C9" s="48"/>
      <c r="D9" s="15">
        <v>20025325</v>
      </c>
      <c r="E9" s="13"/>
      <c r="F9" s="15">
        <v>20025325</v>
      </c>
    </row>
    <row r="10" spans="1:6" ht="21.75" customHeight="1" x14ac:dyDescent="0.2">
      <c r="A10" s="102" t="s">
        <v>36</v>
      </c>
      <c r="B10" s="102"/>
      <c r="C10" s="48"/>
      <c r="D10" s="16">
        <f>SUM(D8:D9)</f>
        <v>20025325</v>
      </c>
      <c r="E10" s="13"/>
      <c r="F10" s="16">
        <f>SUM(F8:F9)</f>
        <v>1684795020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45" customHeight="1" x14ac:dyDescent="0.2"/>
    <row r="5" spans="1:19" ht="14.45" customHeight="1" x14ac:dyDescent="0.2">
      <c r="A5" s="83" t="s">
        <v>97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4.45" customHeight="1" x14ac:dyDescent="0.2">
      <c r="A6" s="85" t="s">
        <v>38</v>
      </c>
      <c r="C6" s="85" t="s">
        <v>137</v>
      </c>
      <c r="D6" s="85"/>
      <c r="E6" s="85"/>
      <c r="F6" s="85"/>
      <c r="G6" s="85"/>
      <c r="I6" s="85" t="s">
        <v>94</v>
      </c>
      <c r="J6" s="85"/>
      <c r="K6" s="85"/>
      <c r="L6" s="85"/>
      <c r="M6" s="85"/>
      <c r="O6" s="85" t="s">
        <v>95</v>
      </c>
      <c r="P6" s="85"/>
      <c r="Q6" s="85"/>
      <c r="R6" s="85"/>
      <c r="S6" s="85"/>
    </row>
    <row r="7" spans="1:19" ht="29.1" customHeight="1" x14ac:dyDescent="0.2">
      <c r="A7" s="85"/>
      <c r="C7" s="6" t="s">
        <v>138</v>
      </c>
      <c r="D7" s="3"/>
      <c r="E7" s="6" t="s">
        <v>139</v>
      </c>
      <c r="F7" s="3"/>
      <c r="G7" s="6" t="s">
        <v>140</v>
      </c>
      <c r="I7" s="6" t="s">
        <v>141</v>
      </c>
      <c r="J7" s="3"/>
      <c r="K7" s="6" t="s">
        <v>142</v>
      </c>
      <c r="L7" s="3"/>
      <c r="M7" s="6" t="s">
        <v>143</v>
      </c>
      <c r="O7" s="6" t="s">
        <v>141</v>
      </c>
      <c r="P7" s="3"/>
      <c r="Q7" s="6" t="s">
        <v>142</v>
      </c>
      <c r="R7" s="3"/>
      <c r="S7" s="6" t="s">
        <v>143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4.45" customHeight="1" x14ac:dyDescent="0.2"/>
    <row r="5" spans="1:11" ht="14.45" customHeight="1" x14ac:dyDescent="0.2">
      <c r="A5" s="83" t="s">
        <v>103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4.45" customHeight="1" x14ac:dyDescent="0.2">
      <c r="I6" s="2" t="s">
        <v>94</v>
      </c>
      <c r="K6" s="2" t="s">
        <v>95</v>
      </c>
    </row>
    <row r="7" spans="1:11" ht="29.1" customHeight="1" x14ac:dyDescent="0.2">
      <c r="A7" s="2" t="s">
        <v>144</v>
      </c>
      <c r="C7" s="5" t="s">
        <v>145</v>
      </c>
      <c r="E7" s="5" t="s">
        <v>146</v>
      </c>
      <c r="G7" s="5" t="s">
        <v>147</v>
      </c>
      <c r="I7" s="6" t="s">
        <v>148</v>
      </c>
      <c r="K7" s="6" t="s">
        <v>148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45" customHeight="1" x14ac:dyDescent="0.2"/>
    <row r="5" spans="1:19" ht="14.45" customHeight="1" x14ac:dyDescent="0.2">
      <c r="A5" s="83" t="s">
        <v>149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4.45" customHeight="1" x14ac:dyDescent="0.2">
      <c r="A6" s="85" t="s">
        <v>82</v>
      </c>
      <c r="I6" s="85" t="s">
        <v>94</v>
      </c>
      <c r="J6" s="85"/>
      <c r="K6" s="85"/>
      <c r="L6" s="85"/>
      <c r="M6" s="85"/>
      <c r="O6" s="85" t="s">
        <v>95</v>
      </c>
      <c r="P6" s="85"/>
      <c r="Q6" s="85"/>
      <c r="R6" s="85"/>
      <c r="S6" s="85"/>
    </row>
    <row r="7" spans="1:19" ht="29.1" customHeight="1" x14ac:dyDescent="0.2">
      <c r="A7" s="85"/>
      <c r="C7" s="5" t="s">
        <v>150</v>
      </c>
      <c r="E7" s="5" t="s">
        <v>63</v>
      </c>
      <c r="G7" s="5" t="s">
        <v>151</v>
      </c>
      <c r="I7" s="6" t="s">
        <v>152</v>
      </c>
      <c r="J7" s="3"/>
      <c r="K7" s="6" t="s">
        <v>142</v>
      </c>
      <c r="L7" s="3"/>
      <c r="M7" s="6" t="s">
        <v>153</v>
      </c>
      <c r="O7" s="6" t="s">
        <v>152</v>
      </c>
      <c r="P7" s="3"/>
      <c r="Q7" s="6" t="s">
        <v>142</v>
      </c>
      <c r="R7" s="3"/>
      <c r="S7" s="6" t="s">
        <v>153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29" zoomScaleNormal="100" zoomScaleSheetLayoutView="129" workbookViewId="0">
      <selection activeCell="M11" sqref="M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0.2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0.2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16.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4.4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75" customHeight="1" x14ac:dyDescent="0.2">
      <c r="A5" s="82" t="s">
        <v>154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4.45" customHeight="1" x14ac:dyDescent="0.4">
      <c r="A6" s="88" t="s">
        <v>82</v>
      </c>
      <c r="B6" s="8"/>
      <c r="C6" s="88" t="s">
        <v>94</v>
      </c>
      <c r="D6" s="88"/>
      <c r="E6" s="88"/>
      <c r="F6" s="88"/>
      <c r="G6" s="88"/>
      <c r="H6" s="8"/>
      <c r="I6" s="88" t="s">
        <v>95</v>
      </c>
      <c r="J6" s="88"/>
      <c r="K6" s="88"/>
      <c r="L6" s="88"/>
      <c r="M6" s="88"/>
    </row>
    <row r="7" spans="1:13" ht="29.1" customHeight="1" x14ac:dyDescent="0.4">
      <c r="A7" s="88"/>
      <c r="B7" s="8"/>
      <c r="C7" s="39" t="s">
        <v>152</v>
      </c>
      <c r="D7" s="34"/>
      <c r="E7" s="39" t="s">
        <v>142</v>
      </c>
      <c r="F7" s="34"/>
      <c r="G7" s="39" t="s">
        <v>153</v>
      </c>
      <c r="H7" s="13"/>
      <c r="I7" s="39" t="s">
        <v>152</v>
      </c>
      <c r="J7" s="34"/>
      <c r="K7" s="39" t="s">
        <v>142</v>
      </c>
      <c r="L7" s="34"/>
      <c r="M7" s="39" t="s">
        <v>153</v>
      </c>
    </row>
    <row r="8" spans="1:13" ht="21.75" customHeight="1" x14ac:dyDescent="0.4">
      <c r="A8" s="27" t="s">
        <v>174</v>
      </c>
      <c r="B8" s="8"/>
      <c r="C8" s="12">
        <v>3252659</v>
      </c>
      <c r="D8" s="13"/>
      <c r="E8" s="12">
        <v>0</v>
      </c>
      <c r="F8" s="13"/>
      <c r="G8" s="12">
        <v>3252659</v>
      </c>
      <c r="H8" s="13"/>
      <c r="I8" s="12">
        <v>163723459</v>
      </c>
      <c r="J8" s="13"/>
      <c r="K8" s="12">
        <v>0</v>
      </c>
      <c r="L8" s="13"/>
      <c r="M8" s="12">
        <v>163723459</v>
      </c>
    </row>
    <row r="9" spans="1:13" ht="21.75" customHeight="1" x14ac:dyDescent="0.4">
      <c r="A9" s="28" t="s">
        <v>172</v>
      </c>
      <c r="B9" s="8"/>
      <c r="C9" s="14">
        <v>128675</v>
      </c>
      <c r="D9" s="13"/>
      <c r="E9" s="14">
        <v>0</v>
      </c>
      <c r="F9" s="13"/>
      <c r="G9" s="14">
        <v>128675</v>
      </c>
      <c r="H9" s="13"/>
      <c r="I9" s="14">
        <v>347194</v>
      </c>
      <c r="J9" s="13"/>
      <c r="K9" s="14">
        <v>0</v>
      </c>
      <c r="L9" s="13"/>
      <c r="M9" s="14">
        <v>347194</v>
      </c>
    </row>
    <row r="10" spans="1:13" ht="21.75" customHeight="1" x14ac:dyDescent="0.4">
      <c r="A10" s="29" t="s">
        <v>173</v>
      </c>
      <c r="B10" s="8"/>
      <c r="C10" s="15">
        <v>4068</v>
      </c>
      <c r="D10" s="13"/>
      <c r="E10" s="15">
        <v>0</v>
      </c>
      <c r="F10" s="13"/>
      <c r="G10" s="15">
        <v>4068</v>
      </c>
      <c r="H10" s="13"/>
      <c r="I10" s="15">
        <v>4068</v>
      </c>
      <c r="J10" s="13"/>
      <c r="K10" s="15">
        <v>0</v>
      </c>
      <c r="L10" s="13"/>
      <c r="M10" s="15">
        <v>4068</v>
      </c>
    </row>
    <row r="11" spans="1:13" ht="21.75" customHeight="1" x14ac:dyDescent="0.4">
      <c r="A11" s="43" t="s">
        <v>36</v>
      </c>
      <c r="B11" s="8"/>
      <c r="C11" s="16">
        <f>SUM(C8:C10)</f>
        <v>3385402</v>
      </c>
      <c r="D11" s="13"/>
      <c r="E11" s="16">
        <v>0</v>
      </c>
      <c r="F11" s="13"/>
      <c r="G11" s="16">
        <f>SUM(G8:G10)</f>
        <v>3385402</v>
      </c>
      <c r="H11" s="13"/>
      <c r="I11" s="16">
        <f>SUM(I8:I10)</f>
        <v>164074721</v>
      </c>
      <c r="J11" s="13"/>
      <c r="K11" s="16">
        <v>0</v>
      </c>
      <c r="L11" s="13"/>
      <c r="M11" s="16">
        <f>SUM(M8:M10)</f>
        <v>164074721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6"/>
  <sheetViews>
    <sheetView rightToLeft="1" view="pageBreakPreview" zoomScale="94" zoomScaleNormal="100" zoomScaleSheetLayoutView="94" workbookViewId="0">
      <selection activeCell="Q14" sqref="Q14"/>
    </sheetView>
  </sheetViews>
  <sheetFormatPr defaultRowHeight="12.75" x14ac:dyDescent="0.2"/>
  <cols>
    <col min="1" max="1" width="29" customWidth="1"/>
    <col min="2" max="2" width="1.28515625" customWidth="1"/>
    <col min="3" max="3" width="17.7109375" customWidth="1"/>
    <col min="4" max="4" width="1.28515625" customWidth="1"/>
    <col min="5" max="5" width="19" customWidth="1"/>
    <col min="6" max="6" width="1.28515625" customWidth="1"/>
    <col min="7" max="7" width="17" customWidth="1"/>
    <col min="8" max="8" width="1.28515625" customWidth="1"/>
    <col min="9" max="9" width="21.42578125" customWidth="1"/>
    <col min="10" max="10" width="1.28515625" customWidth="1"/>
    <col min="11" max="11" width="21.28515625" customWidth="1"/>
    <col min="12" max="12" width="1.28515625" customWidth="1"/>
    <col min="13" max="13" width="24" customWidth="1"/>
    <col min="14" max="14" width="1.28515625" customWidth="1"/>
    <col min="15" max="15" width="16.5703125" customWidth="1"/>
    <col min="16" max="16" width="1.28515625" customWidth="1"/>
    <col min="17" max="17" width="23" customWidth="1"/>
    <col min="19" max="19" width="14.28515625" customWidth="1"/>
  </cols>
  <sheetData>
    <row r="1" spans="1:20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20" ht="21.7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0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0" ht="14.4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0" ht="26.25" customHeight="1" x14ac:dyDescent="0.2">
      <c r="A5" s="82" t="s">
        <v>155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20" ht="27.75" customHeight="1" x14ac:dyDescent="0.4">
      <c r="A6" s="88" t="s">
        <v>82</v>
      </c>
      <c r="B6" s="8"/>
      <c r="C6" s="88" t="s">
        <v>94</v>
      </c>
      <c r="D6" s="88"/>
      <c r="E6" s="88"/>
      <c r="F6" s="88"/>
      <c r="G6" s="88"/>
      <c r="H6" s="88"/>
      <c r="I6" s="88"/>
      <c r="J6" s="8"/>
      <c r="K6" s="88" t="s">
        <v>95</v>
      </c>
      <c r="L6" s="88"/>
      <c r="M6" s="88"/>
      <c r="N6" s="88"/>
      <c r="O6" s="88"/>
      <c r="P6" s="88"/>
      <c r="Q6" s="88"/>
    </row>
    <row r="7" spans="1:20" ht="29.1" customHeight="1" x14ac:dyDescent="0.4">
      <c r="A7" s="88"/>
      <c r="B7" s="8"/>
      <c r="C7" s="39" t="s">
        <v>13</v>
      </c>
      <c r="D7" s="9"/>
      <c r="E7" s="39" t="s">
        <v>156</v>
      </c>
      <c r="F7" s="9"/>
      <c r="G7" s="39" t="s">
        <v>157</v>
      </c>
      <c r="H7" s="9"/>
      <c r="I7" s="39" t="s">
        <v>158</v>
      </c>
      <c r="J7" s="8"/>
      <c r="K7" s="39" t="s">
        <v>13</v>
      </c>
      <c r="L7" s="9"/>
      <c r="M7" s="39" t="s">
        <v>156</v>
      </c>
      <c r="N7" s="9"/>
      <c r="O7" s="39" t="s">
        <v>157</v>
      </c>
      <c r="P7" s="9"/>
      <c r="Q7" s="39" t="s">
        <v>158</v>
      </c>
    </row>
    <row r="8" spans="1:20" ht="21.75" customHeight="1" x14ac:dyDescent="0.4">
      <c r="A8" s="30" t="s">
        <v>22</v>
      </c>
      <c r="B8" s="8"/>
      <c r="C8" s="12">
        <v>362500</v>
      </c>
      <c r="D8" s="13"/>
      <c r="E8" s="35">
        <v>939054190</v>
      </c>
      <c r="F8" s="13"/>
      <c r="G8" s="12">
        <v>931486977</v>
      </c>
      <c r="H8" s="13"/>
      <c r="I8" s="12">
        <f t="shared" ref="I8:I13" si="0">E8-G8</f>
        <v>7567213</v>
      </c>
      <c r="J8" s="13"/>
      <c r="K8" s="12">
        <v>362500</v>
      </c>
      <c r="L8" s="13"/>
      <c r="M8" s="35">
        <v>939054190</v>
      </c>
      <c r="N8" s="13"/>
      <c r="O8" s="12">
        <v>931486977</v>
      </c>
      <c r="P8" s="13"/>
      <c r="Q8" s="35">
        <f>M8-O8</f>
        <v>7567213</v>
      </c>
      <c r="S8" s="65"/>
      <c r="T8" s="65"/>
    </row>
    <row r="9" spans="1:20" ht="21.75" customHeight="1" x14ac:dyDescent="0.4">
      <c r="A9" s="31" t="s">
        <v>23</v>
      </c>
      <c r="B9" s="8"/>
      <c r="C9" s="14">
        <v>3200000</v>
      </c>
      <c r="D9" s="13"/>
      <c r="E9" s="36">
        <v>13644727980</v>
      </c>
      <c r="F9" s="13"/>
      <c r="G9" s="14">
        <v>10538520481</v>
      </c>
      <c r="H9" s="13"/>
      <c r="I9" s="14">
        <f t="shared" si="0"/>
        <v>3106207499</v>
      </c>
      <c r="J9" s="13"/>
      <c r="K9" s="14">
        <v>3200000</v>
      </c>
      <c r="L9" s="13"/>
      <c r="M9" s="36">
        <v>13644727980</v>
      </c>
      <c r="N9" s="13"/>
      <c r="O9" s="14">
        <v>10538520481</v>
      </c>
      <c r="P9" s="13"/>
      <c r="Q9" s="36">
        <f>M9-O9</f>
        <v>3106207499</v>
      </c>
      <c r="S9" s="65"/>
      <c r="T9" s="65"/>
    </row>
    <row r="10" spans="1:20" ht="21.75" customHeight="1" x14ac:dyDescent="0.4">
      <c r="A10" s="31" t="s">
        <v>20</v>
      </c>
      <c r="B10" s="8"/>
      <c r="C10" s="14">
        <v>4200000</v>
      </c>
      <c r="D10" s="13"/>
      <c r="E10" s="36">
        <v>13661030496</v>
      </c>
      <c r="F10" s="13"/>
      <c r="G10" s="14">
        <v>10688025642</v>
      </c>
      <c r="H10" s="13"/>
      <c r="I10" s="14">
        <f t="shared" si="0"/>
        <v>2973004854</v>
      </c>
      <c r="J10" s="13"/>
      <c r="K10" s="14">
        <v>4200000</v>
      </c>
      <c r="L10" s="13"/>
      <c r="M10" s="36">
        <v>13661030496</v>
      </c>
      <c r="N10" s="13"/>
      <c r="O10" s="14">
        <v>10688025642</v>
      </c>
      <c r="P10" s="13"/>
      <c r="Q10" s="36">
        <f>M10-O10</f>
        <v>2973004854</v>
      </c>
      <c r="S10" s="65"/>
      <c r="T10" s="65"/>
    </row>
    <row r="11" spans="1:20" ht="21.75" customHeight="1" x14ac:dyDescent="0.4">
      <c r="A11" s="31" t="s">
        <v>31</v>
      </c>
      <c r="B11" s="8"/>
      <c r="C11" s="14">
        <v>3000000</v>
      </c>
      <c r="D11" s="13"/>
      <c r="E11" s="36">
        <v>12718869803</v>
      </c>
      <c r="F11" s="13"/>
      <c r="G11" s="14">
        <v>11148242058</v>
      </c>
      <c r="H11" s="13"/>
      <c r="I11" s="14">
        <f t="shared" si="0"/>
        <v>1570627745</v>
      </c>
      <c r="J11" s="13"/>
      <c r="K11" s="14">
        <v>3000000</v>
      </c>
      <c r="L11" s="13"/>
      <c r="M11" s="36">
        <v>12718869803</v>
      </c>
      <c r="N11" s="13"/>
      <c r="O11" s="14">
        <v>11148242058</v>
      </c>
      <c r="P11" s="13"/>
      <c r="Q11" s="36">
        <f t="shared" ref="Q11:Q13" si="1">M11-O11</f>
        <v>1570627745</v>
      </c>
      <c r="S11" s="65"/>
      <c r="T11" s="65"/>
    </row>
    <row r="12" spans="1:20" ht="21.75" customHeight="1" x14ac:dyDescent="0.4">
      <c r="A12" s="31" t="s">
        <v>32</v>
      </c>
      <c r="B12" s="8"/>
      <c r="C12" s="14">
        <v>2570695</v>
      </c>
      <c r="D12" s="13"/>
      <c r="E12" s="36">
        <v>14167134152</v>
      </c>
      <c r="F12" s="13"/>
      <c r="G12" s="14">
        <v>9920060333</v>
      </c>
      <c r="H12" s="13"/>
      <c r="I12" s="14">
        <f t="shared" si="0"/>
        <v>4247073819</v>
      </c>
      <c r="J12" s="13"/>
      <c r="K12" s="14">
        <v>2570695</v>
      </c>
      <c r="L12" s="13"/>
      <c r="M12" s="36">
        <v>14167134152</v>
      </c>
      <c r="N12" s="13"/>
      <c r="O12" s="14">
        <v>9920060333</v>
      </c>
      <c r="P12" s="13"/>
      <c r="Q12" s="36">
        <f t="shared" si="1"/>
        <v>4247073819</v>
      </c>
      <c r="S12" s="65"/>
      <c r="T12" s="65"/>
    </row>
    <row r="13" spans="1:20" ht="21.75" customHeight="1" x14ac:dyDescent="0.4">
      <c r="A13" s="32" t="s">
        <v>25</v>
      </c>
      <c r="B13" s="8"/>
      <c r="C13" s="15">
        <v>4638976</v>
      </c>
      <c r="D13" s="13"/>
      <c r="E13" s="37">
        <v>12691472158</v>
      </c>
      <c r="F13" s="13"/>
      <c r="G13" s="15">
        <v>11182582203</v>
      </c>
      <c r="H13" s="13"/>
      <c r="I13" s="15">
        <f t="shared" si="0"/>
        <v>1508889955</v>
      </c>
      <c r="J13" s="13"/>
      <c r="K13" s="15">
        <v>4638976</v>
      </c>
      <c r="L13" s="13"/>
      <c r="M13" s="37">
        <v>12691472158</v>
      </c>
      <c r="N13" s="13"/>
      <c r="O13" s="15">
        <v>11182582203</v>
      </c>
      <c r="P13" s="13"/>
      <c r="Q13" s="36">
        <f t="shared" si="1"/>
        <v>1508889955</v>
      </c>
      <c r="S13" s="65"/>
      <c r="T13" s="65"/>
    </row>
    <row r="14" spans="1:20" ht="21.75" customHeight="1" thickBot="1" x14ac:dyDescent="0.45">
      <c r="A14" s="43" t="s">
        <v>36</v>
      </c>
      <c r="B14" s="8"/>
      <c r="C14" s="16">
        <f>SUM(C8:C13)</f>
        <v>17972171</v>
      </c>
      <c r="D14" s="13"/>
      <c r="E14" s="38">
        <f>SUM(E8:E13)</f>
        <v>67822288779</v>
      </c>
      <c r="F14" s="13"/>
      <c r="G14" s="16">
        <f>SUM(G8:G13)</f>
        <v>54408917694</v>
      </c>
      <c r="H14" s="13"/>
      <c r="I14" s="16">
        <f>SUM(I8:I13)</f>
        <v>13413371085</v>
      </c>
      <c r="J14" s="13"/>
      <c r="K14" s="16">
        <f>SUM(K8:K13)</f>
        <v>17972171</v>
      </c>
      <c r="L14" s="13"/>
      <c r="M14" s="38">
        <f>SUM(M8:M13)</f>
        <v>67822288779</v>
      </c>
      <c r="N14" s="13"/>
      <c r="O14" s="16">
        <f>SUM(O8:O13)</f>
        <v>54408917694</v>
      </c>
      <c r="P14" s="13"/>
      <c r="Q14" s="38">
        <f>SUM(Q8:Q13)</f>
        <v>13413371085</v>
      </c>
      <c r="S14" s="65"/>
      <c r="T14" s="65"/>
    </row>
    <row r="15" spans="1:20" ht="16.5" thickTop="1" x14ac:dyDescent="0.4">
      <c r="A15" s="8"/>
      <c r="B15" s="8"/>
      <c r="C15" s="8"/>
      <c r="D15" s="8"/>
      <c r="E15" s="8"/>
      <c r="F15" s="8"/>
      <c r="G15" s="8"/>
      <c r="H15" s="8"/>
      <c r="J15" s="8"/>
      <c r="K15" s="8"/>
      <c r="L15" s="8"/>
      <c r="M15" s="8"/>
      <c r="N15" s="8"/>
      <c r="O15" s="8"/>
      <c r="P15" s="8"/>
      <c r="Q15" s="8"/>
    </row>
    <row r="16" spans="1:20" x14ac:dyDescent="0.2">
      <c r="Q16" s="6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8"/>
  <sheetViews>
    <sheetView rightToLeft="1" view="pageBreakPreview" topLeftCell="A4" zoomScale="82" zoomScaleNormal="100" zoomScaleSheetLayoutView="82" workbookViewId="0">
      <selection activeCell="A9" sqref="A9:C9"/>
    </sheetView>
  </sheetViews>
  <sheetFormatPr defaultRowHeight="12.75" x14ac:dyDescent="0.2"/>
  <cols>
    <col min="1" max="1" width="4.5703125" customWidth="1"/>
    <col min="2" max="2" width="2.5703125" customWidth="1"/>
    <col min="3" max="3" width="24.42578125" customWidth="1"/>
    <col min="4" max="4" width="1.28515625" customWidth="1"/>
    <col min="5" max="5" width="15.85546875" customWidth="1"/>
    <col min="6" max="6" width="1.28515625" customWidth="1"/>
    <col min="7" max="7" width="22.85546875" customWidth="1"/>
    <col min="8" max="8" width="1.28515625" customWidth="1"/>
    <col min="9" max="9" width="20.42578125" customWidth="1"/>
    <col min="10" max="10" width="1.28515625" customWidth="1"/>
    <col min="11" max="11" width="21.140625" customWidth="1"/>
    <col min="12" max="12" width="1.28515625" customWidth="1"/>
    <col min="13" max="13" width="20.140625" customWidth="1"/>
    <col min="14" max="14" width="1.28515625" customWidth="1"/>
    <col min="15" max="15" width="14.28515625" customWidth="1"/>
    <col min="16" max="16" width="1.28515625" customWidth="1"/>
    <col min="17" max="17" width="23.140625" customWidth="1"/>
    <col min="18" max="18" width="1.28515625" customWidth="1"/>
    <col min="19" max="19" width="21.140625" customWidth="1"/>
    <col min="20" max="20" width="1.28515625" customWidth="1"/>
    <col min="21" max="21" width="15.5703125" customWidth="1"/>
    <col min="22" max="22" width="1.28515625" customWidth="1"/>
    <col min="23" max="23" width="23.28515625" customWidth="1"/>
    <col min="24" max="24" width="1.28515625" customWidth="1"/>
    <col min="25" max="25" width="25.7109375" customWidth="1"/>
    <col min="26" max="26" width="1.28515625" customWidth="1"/>
    <col min="27" max="27" width="22.7109375" customWidth="1"/>
    <col min="29" max="29" width="12.7109375" bestFit="1" customWidth="1"/>
  </cols>
  <sheetData>
    <row r="1" spans="1:29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9" ht="31.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9" ht="30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29" ht="27" customHeight="1" x14ac:dyDescent="0.2">
      <c r="A4" s="40" t="s">
        <v>3</v>
      </c>
      <c r="B4" s="82" t="s">
        <v>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29" ht="24" customHeight="1" x14ac:dyDescent="0.2">
      <c r="A5" s="82" t="s">
        <v>5</v>
      </c>
      <c r="B5" s="82"/>
      <c r="C5" s="82" t="s">
        <v>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9" ht="14.45" customHeight="1" x14ac:dyDescent="0.55000000000000004">
      <c r="A6" s="17"/>
      <c r="B6" s="17"/>
      <c r="C6" s="17"/>
      <c r="D6" s="17"/>
      <c r="E6" s="78" t="s">
        <v>7</v>
      </c>
      <c r="F6" s="78"/>
      <c r="G6" s="78"/>
      <c r="H6" s="78"/>
      <c r="I6" s="78"/>
      <c r="J6" s="17"/>
      <c r="K6" s="78" t="s">
        <v>8</v>
      </c>
      <c r="L6" s="78"/>
      <c r="M6" s="78"/>
      <c r="N6" s="78"/>
      <c r="O6" s="78"/>
      <c r="P6" s="78"/>
      <c r="Q6" s="78"/>
      <c r="R6" s="17"/>
      <c r="S6" s="78" t="s">
        <v>9</v>
      </c>
      <c r="T6" s="78"/>
      <c r="U6" s="78"/>
      <c r="V6" s="78"/>
      <c r="W6" s="78"/>
      <c r="X6" s="78"/>
      <c r="Y6" s="78"/>
      <c r="Z6" s="78"/>
      <c r="AA6" s="78"/>
    </row>
    <row r="7" spans="1:29" ht="14.45" customHeight="1" x14ac:dyDescent="0.55000000000000004">
      <c r="A7" s="17"/>
      <c r="B7" s="17"/>
      <c r="C7" s="17"/>
      <c r="D7" s="17"/>
      <c r="E7" s="18"/>
      <c r="F7" s="18"/>
      <c r="G7" s="18"/>
      <c r="H7" s="18"/>
      <c r="I7" s="18"/>
      <c r="J7" s="17"/>
      <c r="K7" s="80" t="s">
        <v>10</v>
      </c>
      <c r="L7" s="80"/>
      <c r="M7" s="80"/>
      <c r="N7" s="18"/>
      <c r="O7" s="80" t="s">
        <v>11</v>
      </c>
      <c r="P7" s="80"/>
      <c r="Q7" s="80"/>
      <c r="R7" s="17"/>
      <c r="S7" s="18"/>
      <c r="T7" s="18"/>
      <c r="U7" s="18"/>
      <c r="V7" s="18"/>
      <c r="W7" s="18"/>
      <c r="X7" s="18"/>
      <c r="Y7" s="18"/>
      <c r="Z7" s="18"/>
      <c r="AA7" s="18"/>
      <c r="AC7" s="7"/>
    </row>
    <row r="8" spans="1:29" ht="18.75" customHeight="1" x14ac:dyDescent="0.55000000000000004">
      <c r="A8" s="78" t="s">
        <v>12</v>
      </c>
      <c r="B8" s="78"/>
      <c r="C8" s="78"/>
      <c r="D8" s="17"/>
      <c r="E8" s="67" t="s">
        <v>13</v>
      </c>
      <c r="F8" s="17"/>
      <c r="G8" s="19" t="s">
        <v>14</v>
      </c>
      <c r="H8" s="17"/>
      <c r="I8" s="19" t="s">
        <v>15</v>
      </c>
      <c r="J8" s="17"/>
      <c r="K8" s="20" t="s">
        <v>13</v>
      </c>
      <c r="L8" s="18"/>
      <c r="M8" s="20" t="s">
        <v>14</v>
      </c>
      <c r="N8" s="17"/>
      <c r="O8" s="20" t="s">
        <v>13</v>
      </c>
      <c r="P8" s="18"/>
      <c r="Q8" s="20" t="s">
        <v>16</v>
      </c>
      <c r="R8" s="17"/>
      <c r="S8" s="19" t="s">
        <v>13</v>
      </c>
      <c r="T8" s="17"/>
      <c r="U8" s="19" t="s">
        <v>17</v>
      </c>
      <c r="V8" s="17"/>
      <c r="W8" s="19" t="s">
        <v>14</v>
      </c>
      <c r="X8" s="17"/>
      <c r="Y8" s="19" t="s">
        <v>15</v>
      </c>
      <c r="Z8" s="17"/>
      <c r="AA8" s="19" t="s">
        <v>18</v>
      </c>
      <c r="AC8" s="7"/>
    </row>
    <row r="9" spans="1:29" ht="21.75" customHeight="1" x14ac:dyDescent="0.55000000000000004">
      <c r="A9" s="79" t="s">
        <v>19</v>
      </c>
      <c r="B9" s="79"/>
      <c r="C9" s="79"/>
      <c r="D9" s="17"/>
      <c r="E9" s="21">
        <v>49400000</v>
      </c>
      <c r="F9" s="22"/>
      <c r="G9" s="21">
        <v>132550404953</v>
      </c>
      <c r="H9" s="22"/>
      <c r="I9" s="21">
        <v>66980679480</v>
      </c>
      <c r="J9" s="22"/>
      <c r="K9" s="21">
        <v>15000000</v>
      </c>
      <c r="L9" s="22"/>
      <c r="M9" s="21">
        <v>21840215226</v>
      </c>
      <c r="N9" s="22"/>
      <c r="O9" s="21">
        <v>0</v>
      </c>
      <c r="P9" s="22"/>
      <c r="Q9" s="21">
        <v>0</v>
      </c>
      <c r="R9" s="22"/>
      <c r="S9" s="21">
        <v>64400000</v>
      </c>
      <c r="T9" s="22"/>
      <c r="U9" s="21">
        <v>1603</v>
      </c>
      <c r="V9" s="22"/>
      <c r="W9" s="21">
        <v>154390620179</v>
      </c>
      <c r="X9" s="22"/>
      <c r="Y9" s="21">
        <v>102618962460</v>
      </c>
      <c r="Z9" s="22"/>
      <c r="AA9" s="49">
        <f>Y9/931691138564</f>
        <v>0.11014268378484837</v>
      </c>
      <c r="AC9" s="47"/>
    </row>
    <row r="10" spans="1:29" ht="21.75" customHeight="1" x14ac:dyDescent="0.55000000000000004">
      <c r="A10" s="76" t="s">
        <v>20</v>
      </c>
      <c r="B10" s="76"/>
      <c r="C10" s="76"/>
      <c r="D10" s="17"/>
      <c r="E10" s="23">
        <v>58200000</v>
      </c>
      <c r="F10" s="22"/>
      <c r="G10" s="23">
        <v>186940713803</v>
      </c>
      <c r="H10" s="22"/>
      <c r="I10" s="23">
        <v>171246981600</v>
      </c>
      <c r="J10" s="22"/>
      <c r="K10" s="23">
        <v>0</v>
      </c>
      <c r="L10" s="22"/>
      <c r="M10" s="23">
        <v>0</v>
      </c>
      <c r="N10" s="22"/>
      <c r="O10" s="23">
        <v>-4200000</v>
      </c>
      <c r="P10" s="22"/>
      <c r="Q10" s="23">
        <v>13661030496</v>
      </c>
      <c r="R10" s="22"/>
      <c r="S10" s="23">
        <v>54000000</v>
      </c>
      <c r="T10" s="22"/>
      <c r="U10" s="23">
        <v>3450</v>
      </c>
      <c r="V10" s="22"/>
      <c r="W10" s="23">
        <v>173450146823</v>
      </c>
      <c r="X10" s="22"/>
      <c r="Y10" s="23">
        <v>185191515000</v>
      </c>
      <c r="Z10" s="22"/>
      <c r="AA10" s="50">
        <f>Y10/931691138564</f>
        <v>0.19876921367464392</v>
      </c>
      <c r="AC10" s="47"/>
    </row>
    <row r="11" spans="1:29" ht="21.75" customHeight="1" x14ac:dyDescent="0.55000000000000004">
      <c r="A11" s="76" t="s">
        <v>21</v>
      </c>
      <c r="B11" s="76"/>
      <c r="C11" s="76"/>
      <c r="D11" s="17"/>
      <c r="E11" s="23">
        <v>17000000</v>
      </c>
      <c r="F11" s="22"/>
      <c r="G11" s="23">
        <v>66479308452</v>
      </c>
      <c r="H11" s="22"/>
      <c r="I11" s="23">
        <v>46302849000</v>
      </c>
      <c r="J11" s="22"/>
      <c r="K11" s="23">
        <v>10000000</v>
      </c>
      <c r="L11" s="22"/>
      <c r="M11" s="23">
        <v>28015277497</v>
      </c>
      <c r="N11" s="22"/>
      <c r="O11" s="23">
        <v>0</v>
      </c>
      <c r="P11" s="22"/>
      <c r="Q11" s="23">
        <v>0</v>
      </c>
      <c r="R11" s="22"/>
      <c r="S11" s="23">
        <v>27000000</v>
      </c>
      <c r="T11" s="22"/>
      <c r="U11" s="23">
        <v>2924</v>
      </c>
      <c r="V11" s="22"/>
      <c r="W11" s="23">
        <v>94494585949</v>
      </c>
      <c r="X11" s="22"/>
      <c r="Y11" s="23">
        <v>78478259400</v>
      </c>
      <c r="Z11" s="22"/>
      <c r="AA11" s="50">
        <f t="shared" ref="AA11:AA25" si="0">Y11/931691138564</f>
        <v>8.4232055186182445E-2</v>
      </c>
      <c r="AC11" s="47"/>
    </row>
    <row r="12" spans="1:29" ht="21.75" customHeight="1" x14ac:dyDescent="0.55000000000000004">
      <c r="A12" s="76" t="s">
        <v>22</v>
      </c>
      <c r="B12" s="76"/>
      <c r="C12" s="76"/>
      <c r="D12" s="17"/>
      <c r="E12" s="23">
        <v>2362500</v>
      </c>
      <c r="F12" s="22"/>
      <c r="G12" s="23">
        <v>5947224425</v>
      </c>
      <c r="H12" s="22"/>
      <c r="I12" s="23">
        <v>5946257992.5</v>
      </c>
      <c r="J12" s="22"/>
      <c r="K12" s="23">
        <v>0</v>
      </c>
      <c r="L12" s="22"/>
      <c r="M12" s="23">
        <v>0</v>
      </c>
      <c r="N12" s="22"/>
      <c r="O12" s="23">
        <v>-362500</v>
      </c>
      <c r="P12" s="22"/>
      <c r="Q12" s="23">
        <v>939054190</v>
      </c>
      <c r="R12" s="22"/>
      <c r="S12" s="23">
        <v>2000000</v>
      </c>
      <c r="T12" s="22"/>
      <c r="U12" s="23">
        <v>2991</v>
      </c>
      <c r="V12" s="22"/>
      <c r="W12" s="23">
        <v>5034687344</v>
      </c>
      <c r="X12" s="22"/>
      <c r="Y12" s="23">
        <v>5946407100</v>
      </c>
      <c r="Z12" s="22"/>
      <c r="AA12" s="50">
        <f t="shared" si="0"/>
        <v>6.3823802265256038E-3</v>
      </c>
      <c r="AC12" s="47"/>
    </row>
    <row r="13" spans="1:29" ht="21.75" customHeight="1" x14ac:dyDescent="0.55000000000000004">
      <c r="A13" s="76" t="s">
        <v>23</v>
      </c>
      <c r="B13" s="76"/>
      <c r="C13" s="76"/>
      <c r="D13" s="17"/>
      <c r="E13" s="23">
        <v>6000000</v>
      </c>
      <c r="F13" s="22"/>
      <c r="G13" s="23">
        <v>20773259533</v>
      </c>
      <c r="H13" s="22"/>
      <c r="I13" s="23">
        <v>21537087300</v>
      </c>
      <c r="J13" s="22"/>
      <c r="K13" s="23">
        <v>0</v>
      </c>
      <c r="L13" s="22"/>
      <c r="M13" s="23">
        <v>0</v>
      </c>
      <c r="N13" s="22"/>
      <c r="O13" s="23">
        <v>-3200000</v>
      </c>
      <c r="P13" s="22"/>
      <c r="Q13" s="23">
        <v>13644727980</v>
      </c>
      <c r="R13" s="22"/>
      <c r="S13" s="23">
        <v>2800000</v>
      </c>
      <c r="T13" s="22"/>
      <c r="U13" s="23">
        <v>4195</v>
      </c>
      <c r="V13" s="22"/>
      <c r="W13" s="23">
        <v>9694187780</v>
      </c>
      <c r="X13" s="22"/>
      <c r="Y13" s="23">
        <v>11676111300</v>
      </c>
      <c r="Z13" s="22"/>
      <c r="AA13" s="50">
        <f t="shared" si="0"/>
        <v>1.2532169532057796E-2</v>
      </c>
      <c r="AC13" s="47"/>
    </row>
    <row r="14" spans="1:29" ht="21.75" customHeight="1" x14ac:dyDescent="0.55000000000000004">
      <c r="A14" s="76" t="s">
        <v>24</v>
      </c>
      <c r="B14" s="76"/>
      <c r="C14" s="76"/>
      <c r="D14" s="17"/>
      <c r="E14" s="23">
        <v>19707492</v>
      </c>
      <c r="F14" s="22"/>
      <c r="G14" s="23">
        <v>85993855840</v>
      </c>
      <c r="H14" s="22"/>
      <c r="I14" s="23">
        <v>79908558051.7854</v>
      </c>
      <c r="J14" s="22"/>
      <c r="K14" s="23">
        <v>0</v>
      </c>
      <c r="L14" s="22"/>
      <c r="M14" s="23">
        <v>0</v>
      </c>
      <c r="N14" s="22"/>
      <c r="O14" s="23">
        <v>0</v>
      </c>
      <c r="P14" s="22"/>
      <c r="Q14" s="23">
        <v>0</v>
      </c>
      <c r="R14" s="22"/>
      <c r="S14" s="23">
        <v>19707492</v>
      </c>
      <c r="T14" s="22"/>
      <c r="U14" s="23">
        <v>4239</v>
      </c>
      <c r="V14" s="22"/>
      <c r="W14" s="23">
        <v>85993855840</v>
      </c>
      <c r="X14" s="22"/>
      <c r="Y14" s="23">
        <v>83042995239.401398</v>
      </c>
      <c r="Z14" s="22"/>
      <c r="AA14" s="50">
        <f t="shared" si="0"/>
        <v>8.9131464068010965E-2</v>
      </c>
      <c r="AC14" s="47"/>
    </row>
    <row r="15" spans="1:29" ht="21.75" customHeight="1" x14ac:dyDescent="0.55000000000000004">
      <c r="A15" s="76" t="s">
        <v>25</v>
      </c>
      <c r="B15" s="76"/>
      <c r="C15" s="76"/>
      <c r="D15" s="17"/>
      <c r="E15" s="23">
        <v>28238976</v>
      </c>
      <c r="F15" s="22"/>
      <c r="G15" s="23">
        <v>79329125361</v>
      </c>
      <c r="H15" s="22"/>
      <c r="I15" s="23">
        <v>70149314277.907196</v>
      </c>
      <c r="J15" s="22"/>
      <c r="K15" s="23">
        <v>0</v>
      </c>
      <c r="L15" s="22"/>
      <c r="M15" s="23">
        <v>0</v>
      </c>
      <c r="N15" s="22"/>
      <c r="O15" s="23">
        <v>-4638976</v>
      </c>
      <c r="P15" s="22"/>
      <c r="Q15" s="23">
        <v>12691472158</v>
      </c>
      <c r="R15" s="22"/>
      <c r="S15" s="23">
        <v>23600000</v>
      </c>
      <c r="T15" s="22"/>
      <c r="U15" s="23">
        <v>2831</v>
      </c>
      <c r="V15" s="22"/>
      <c r="W15" s="23">
        <v>66297282118</v>
      </c>
      <c r="X15" s="22"/>
      <c r="Y15" s="23">
        <v>66414070980</v>
      </c>
      <c r="Z15" s="22"/>
      <c r="AA15" s="50">
        <f t="shared" si="0"/>
        <v>7.1283355857996999E-2</v>
      </c>
      <c r="AC15" s="47"/>
    </row>
    <row r="16" spans="1:29" ht="21.75" customHeight="1" x14ac:dyDescent="0.55000000000000004">
      <c r="A16" s="76" t="s">
        <v>26</v>
      </c>
      <c r="B16" s="76"/>
      <c r="C16" s="76"/>
      <c r="D16" s="17"/>
      <c r="E16" s="23">
        <v>286461</v>
      </c>
      <c r="F16" s="22"/>
      <c r="G16" s="23">
        <v>6880817598</v>
      </c>
      <c r="H16" s="22"/>
      <c r="I16" s="23">
        <v>4644379445.4855003</v>
      </c>
      <c r="J16" s="22"/>
      <c r="K16" s="23">
        <v>0</v>
      </c>
      <c r="L16" s="22"/>
      <c r="M16" s="23">
        <v>0</v>
      </c>
      <c r="N16" s="22"/>
      <c r="O16" s="23">
        <v>0</v>
      </c>
      <c r="P16" s="22"/>
      <c r="Q16" s="23">
        <v>0</v>
      </c>
      <c r="R16" s="22"/>
      <c r="S16" s="23">
        <v>286461</v>
      </c>
      <c r="T16" s="22"/>
      <c r="U16" s="23">
        <v>16810</v>
      </c>
      <c r="V16" s="22"/>
      <c r="W16" s="23">
        <v>6880817598</v>
      </c>
      <c r="X16" s="22"/>
      <c r="Y16" s="23">
        <v>4786757724.0105</v>
      </c>
      <c r="Z16" s="22"/>
      <c r="AA16" s="50">
        <f t="shared" si="0"/>
        <v>5.1377087597808966E-3</v>
      </c>
      <c r="AC16" s="47"/>
    </row>
    <row r="17" spans="1:29" ht="21.75" customHeight="1" x14ac:dyDescent="0.55000000000000004">
      <c r="A17" s="76" t="s">
        <v>27</v>
      </c>
      <c r="B17" s="76"/>
      <c r="C17" s="76"/>
      <c r="D17" s="17"/>
      <c r="E17" s="23">
        <v>8000000</v>
      </c>
      <c r="F17" s="22"/>
      <c r="G17" s="23">
        <v>50919980049</v>
      </c>
      <c r="H17" s="22"/>
      <c r="I17" s="23">
        <v>42863436000</v>
      </c>
      <c r="J17" s="22"/>
      <c r="K17" s="23">
        <v>0</v>
      </c>
      <c r="L17" s="22"/>
      <c r="M17" s="23">
        <v>0</v>
      </c>
      <c r="N17" s="22"/>
      <c r="O17" s="23">
        <v>0</v>
      </c>
      <c r="P17" s="22"/>
      <c r="Q17" s="23">
        <v>0</v>
      </c>
      <c r="R17" s="22"/>
      <c r="S17" s="23">
        <v>8000000</v>
      </c>
      <c r="T17" s="22"/>
      <c r="U17" s="23">
        <v>6010</v>
      </c>
      <c r="V17" s="22"/>
      <c r="W17" s="23">
        <v>50919980049</v>
      </c>
      <c r="X17" s="22"/>
      <c r="Y17" s="23">
        <v>47793924000</v>
      </c>
      <c r="Z17" s="22"/>
      <c r="AA17" s="50">
        <f t="shared" si="0"/>
        <v>5.1298034318179711E-2</v>
      </c>
      <c r="AC17" s="47"/>
    </row>
    <row r="18" spans="1:29" ht="21.75" customHeight="1" x14ac:dyDescent="0.55000000000000004">
      <c r="A18" s="76" t="s">
        <v>28</v>
      </c>
      <c r="B18" s="76"/>
      <c r="C18" s="76"/>
      <c r="D18" s="17"/>
      <c r="E18" s="23">
        <v>7000000</v>
      </c>
      <c r="F18" s="22"/>
      <c r="G18" s="23">
        <v>30463799153</v>
      </c>
      <c r="H18" s="22"/>
      <c r="I18" s="23">
        <v>26302563000</v>
      </c>
      <c r="J18" s="22"/>
      <c r="K18" s="23">
        <v>0</v>
      </c>
      <c r="L18" s="22"/>
      <c r="M18" s="23">
        <v>0</v>
      </c>
      <c r="N18" s="22"/>
      <c r="O18" s="23">
        <v>0</v>
      </c>
      <c r="P18" s="22"/>
      <c r="Q18" s="23">
        <v>0</v>
      </c>
      <c r="R18" s="22"/>
      <c r="S18" s="23">
        <v>7000000</v>
      </c>
      <c r="T18" s="22"/>
      <c r="U18" s="23">
        <v>4100</v>
      </c>
      <c r="V18" s="22"/>
      <c r="W18" s="23">
        <v>30463799153</v>
      </c>
      <c r="X18" s="22"/>
      <c r="Y18" s="23">
        <v>28529235000</v>
      </c>
      <c r="Z18" s="22"/>
      <c r="AA18" s="50">
        <f t="shared" si="0"/>
        <v>3.0620914828031566E-2</v>
      </c>
      <c r="AC18" s="47"/>
    </row>
    <row r="19" spans="1:29" ht="21.75" customHeight="1" x14ac:dyDescent="0.55000000000000004">
      <c r="A19" s="76" t="s">
        <v>29</v>
      </c>
      <c r="B19" s="76"/>
      <c r="C19" s="76"/>
      <c r="D19" s="17"/>
      <c r="E19" s="23">
        <v>6000000</v>
      </c>
      <c r="F19" s="22"/>
      <c r="G19" s="23">
        <v>30328118300</v>
      </c>
      <c r="H19" s="22"/>
      <c r="I19" s="23">
        <v>27847316700</v>
      </c>
      <c r="J19" s="22"/>
      <c r="K19" s="23">
        <v>0</v>
      </c>
      <c r="L19" s="22"/>
      <c r="M19" s="23">
        <v>0</v>
      </c>
      <c r="N19" s="22"/>
      <c r="O19" s="23">
        <v>0</v>
      </c>
      <c r="P19" s="22"/>
      <c r="Q19" s="23">
        <v>0</v>
      </c>
      <c r="R19" s="22"/>
      <c r="S19" s="23">
        <v>6000000</v>
      </c>
      <c r="T19" s="22"/>
      <c r="U19" s="23">
        <v>5790</v>
      </c>
      <c r="V19" s="22"/>
      <c r="W19" s="23">
        <v>30328118300</v>
      </c>
      <c r="X19" s="22"/>
      <c r="Y19" s="23">
        <v>34533297000</v>
      </c>
      <c r="Z19" s="22"/>
      <c r="AA19" s="50">
        <f t="shared" si="0"/>
        <v>3.7065177042711381E-2</v>
      </c>
      <c r="AC19" s="47"/>
    </row>
    <row r="20" spans="1:29" ht="21.75" customHeight="1" x14ac:dyDescent="0.55000000000000004">
      <c r="A20" s="76" t="s">
        <v>30</v>
      </c>
      <c r="B20" s="76"/>
      <c r="C20" s="76"/>
      <c r="D20" s="17"/>
      <c r="E20" s="23">
        <v>53899976</v>
      </c>
      <c r="F20" s="22"/>
      <c r="G20" s="23">
        <v>102278256028</v>
      </c>
      <c r="H20" s="22"/>
      <c r="I20" s="23">
        <v>94245937940.185196</v>
      </c>
      <c r="J20" s="22"/>
      <c r="K20" s="23">
        <v>0</v>
      </c>
      <c r="L20" s="22"/>
      <c r="M20" s="23">
        <v>0</v>
      </c>
      <c r="N20" s="22"/>
      <c r="O20" s="23">
        <v>0</v>
      </c>
      <c r="P20" s="22"/>
      <c r="Q20" s="23">
        <v>0</v>
      </c>
      <c r="R20" s="22"/>
      <c r="S20" s="23">
        <v>53899976</v>
      </c>
      <c r="T20" s="22"/>
      <c r="U20" s="23">
        <v>1807</v>
      </c>
      <c r="V20" s="22"/>
      <c r="W20" s="23">
        <v>102278256028</v>
      </c>
      <c r="X20" s="22"/>
      <c r="Y20" s="23">
        <v>96817742955.039597</v>
      </c>
      <c r="Z20" s="22"/>
      <c r="AA20" s="50">
        <f t="shared" si="0"/>
        <v>0.10391613588196531</v>
      </c>
      <c r="AC20" s="47"/>
    </row>
    <row r="21" spans="1:29" ht="21.75" customHeight="1" x14ac:dyDescent="0.55000000000000004">
      <c r="A21" s="76" t="s">
        <v>31</v>
      </c>
      <c r="B21" s="76"/>
      <c r="C21" s="76"/>
      <c r="D21" s="17"/>
      <c r="E21" s="23">
        <v>10000000</v>
      </c>
      <c r="F21" s="22"/>
      <c r="G21" s="23">
        <v>47541499073</v>
      </c>
      <c r="H21" s="22"/>
      <c r="I21" s="23">
        <v>37773900000</v>
      </c>
      <c r="J21" s="22"/>
      <c r="K21" s="23">
        <v>15000000</v>
      </c>
      <c r="L21" s="22"/>
      <c r="M21" s="23">
        <v>59034733440</v>
      </c>
      <c r="N21" s="22"/>
      <c r="O21" s="23">
        <v>-3000000</v>
      </c>
      <c r="P21" s="22"/>
      <c r="Q21" s="23">
        <v>12718869803</v>
      </c>
      <c r="R21" s="22"/>
      <c r="S21" s="23">
        <v>22000000</v>
      </c>
      <c r="T21" s="22"/>
      <c r="U21" s="23">
        <v>4224</v>
      </c>
      <c r="V21" s="22"/>
      <c r="W21" s="23">
        <v>93787084611</v>
      </c>
      <c r="X21" s="22"/>
      <c r="Y21" s="23">
        <v>92375078400</v>
      </c>
      <c r="Z21" s="22"/>
      <c r="AA21" s="50">
        <f t="shared" si="0"/>
        <v>9.9147748193007576E-2</v>
      </c>
      <c r="AC21" s="47"/>
    </row>
    <row r="22" spans="1:29" ht="21.75" customHeight="1" x14ac:dyDescent="0.55000000000000004">
      <c r="A22" s="76" t="s">
        <v>32</v>
      </c>
      <c r="B22" s="76"/>
      <c r="C22" s="76"/>
      <c r="D22" s="17"/>
      <c r="E22" s="23">
        <v>2570695</v>
      </c>
      <c r="F22" s="22"/>
      <c r="G22" s="23">
        <v>10194245228</v>
      </c>
      <c r="H22" s="22"/>
      <c r="I22" s="23">
        <v>12449905705.062</v>
      </c>
      <c r="J22" s="22"/>
      <c r="K22" s="23">
        <v>0</v>
      </c>
      <c r="L22" s="22"/>
      <c r="M22" s="23">
        <v>0</v>
      </c>
      <c r="N22" s="22"/>
      <c r="O22" s="23">
        <v>-2570695</v>
      </c>
      <c r="P22" s="22"/>
      <c r="Q22" s="23">
        <v>14167134152</v>
      </c>
      <c r="R22" s="22"/>
      <c r="S22" s="23">
        <v>0</v>
      </c>
      <c r="T22" s="22"/>
      <c r="U22" s="23">
        <v>0</v>
      </c>
      <c r="V22" s="22"/>
      <c r="W22" s="23">
        <v>0</v>
      </c>
      <c r="X22" s="22"/>
      <c r="Y22" s="23">
        <v>0</v>
      </c>
      <c r="Z22" s="22"/>
      <c r="AA22" s="50">
        <f t="shared" si="0"/>
        <v>0</v>
      </c>
      <c r="AC22" s="47"/>
    </row>
    <row r="23" spans="1:29" ht="21.75" customHeight="1" x14ac:dyDescent="0.55000000000000004">
      <c r="A23" s="76" t="s">
        <v>33</v>
      </c>
      <c r="B23" s="76"/>
      <c r="C23" s="76"/>
      <c r="D23" s="17"/>
      <c r="E23" s="23">
        <v>0</v>
      </c>
      <c r="F23" s="22"/>
      <c r="G23" s="23">
        <v>0</v>
      </c>
      <c r="H23" s="22"/>
      <c r="I23" s="23">
        <v>0</v>
      </c>
      <c r="J23" s="22"/>
      <c r="K23" s="23">
        <v>2000000</v>
      </c>
      <c r="L23" s="22"/>
      <c r="M23" s="23">
        <v>11532902354</v>
      </c>
      <c r="N23" s="22"/>
      <c r="O23" s="23">
        <v>0</v>
      </c>
      <c r="P23" s="22"/>
      <c r="Q23" s="23">
        <v>0</v>
      </c>
      <c r="R23" s="22"/>
      <c r="S23" s="23">
        <v>2000000</v>
      </c>
      <c r="T23" s="22"/>
      <c r="U23" s="23">
        <v>6580</v>
      </c>
      <c r="V23" s="22"/>
      <c r="W23" s="23">
        <v>11532902354</v>
      </c>
      <c r="X23" s="22"/>
      <c r="Y23" s="23">
        <v>13081698000</v>
      </c>
      <c r="Z23" s="22"/>
      <c r="AA23" s="50">
        <f t="shared" si="0"/>
        <v>1.404080972602423E-2</v>
      </c>
      <c r="AC23" s="47"/>
    </row>
    <row r="24" spans="1:29" ht="21.75" customHeight="1" x14ac:dyDescent="0.55000000000000004">
      <c r="A24" s="76" t="s">
        <v>34</v>
      </c>
      <c r="B24" s="76"/>
      <c r="C24" s="76"/>
      <c r="D24" s="17"/>
      <c r="E24" s="23">
        <v>0</v>
      </c>
      <c r="F24" s="22"/>
      <c r="G24" s="23">
        <v>0</v>
      </c>
      <c r="H24" s="22"/>
      <c r="I24" s="23">
        <v>0</v>
      </c>
      <c r="J24" s="22"/>
      <c r="K24" s="23">
        <v>380000</v>
      </c>
      <c r="L24" s="22"/>
      <c r="M24" s="23">
        <v>4802416614</v>
      </c>
      <c r="N24" s="22"/>
      <c r="O24" s="23">
        <v>0</v>
      </c>
      <c r="P24" s="22"/>
      <c r="Q24" s="23">
        <v>0</v>
      </c>
      <c r="R24" s="22"/>
      <c r="S24" s="23">
        <v>380000</v>
      </c>
      <c r="T24" s="22"/>
      <c r="U24" s="23">
        <v>18270</v>
      </c>
      <c r="V24" s="22"/>
      <c r="W24" s="23">
        <v>4802416614</v>
      </c>
      <c r="X24" s="22"/>
      <c r="Y24" s="23">
        <v>6901291530</v>
      </c>
      <c r="Z24" s="22"/>
      <c r="AA24" s="50">
        <f t="shared" si="0"/>
        <v>7.4072739820589531E-3</v>
      </c>
      <c r="AC24" s="47"/>
    </row>
    <row r="25" spans="1:29" ht="21.75" customHeight="1" x14ac:dyDescent="0.55000000000000004">
      <c r="A25" s="77" t="s">
        <v>35</v>
      </c>
      <c r="B25" s="77"/>
      <c r="C25" s="77"/>
      <c r="D25" s="24"/>
      <c r="E25" s="23">
        <v>0</v>
      </c>
      <c r="F25" s="22"/>
      <c r="G25" s="25">
        <v>0</v>
      </c>
      <c r="H25" s="22"/>
      <c r="I25" s="25">
        <v>0</v>
      </c>
      <c r="J25" s="22"/>
      <c r="K25" s="25">
        <v>6439</v>
      </c>
      <c r="L25" s="22"/>
      <c r="M25" s="25">
        <v>39993835761.808403</v>
      </c>
      <c r="N25" s="22"/>
      <c r="O25" s="25">
        <v>0</v>
      </c>
      <c r="P25" s="22"/>
      <c r="Q25" s="25">
        <v>0</v>
      </c>
      <c r="R25" s="22"/>
      <c r="S25" s="25">
        <v>6439</v>
      </c>
      <c r="T25" s="22"/>
      <c r="U25" s="25">
        <v>6553370</v>
      </c>
      <c r="V25" s="22"/>
      <c r="W25" s="25">
        <v>39993835761</v>
      </c>
      <c r="X25" s="22"/>
      <c r="Y25" s="25">
        <v>42095876271.367996</v>
      </c>
      <c r="Z25" s="22"/>
      <c r="AA25" s="50">
        <f t="shared" si="0"/>
        <v>4.5182222443641215E-2</v>
      </c>
      <c r="AC25" s="47"/>
    </row>
    <row r="26" spans="1:29" ht="21.75" customHeight="1" x14ac:dyDescent="0.2">
      <c r="A26" s="75" t="s">
        <v>36</v>
      </c>
      <c r="B26" s="75"/>
      <c r="C26" s="75"/>
      <c r="D26" s="75"/>
      <c r="E26" s="26">
        <f>SUM(E9:E25)</f>
        <v>268666100</v>
      </c>
      <c r="F26" s="22"/>
      <c r="G26" s="26">
        <f>SUM(G9:G25)</f>
        <v>856620607796</v>
      </c>
      <c r="H26" s="22"/>
      <c r="I26" s="26">
        <f>SUM(I9:I25)</f>
        <v>708199166492.92529</v>
      </c>
      <c r="J26" s="22"/>
      <c r="K26" s="26">
        <f>SUM(K9:K25)</f>
        <v>42386439</v>
      </c>
      <c r="L26" s="22"/>
      <c r="M26" s="26">
        <f>SUM(M9:M25)</f>
        <v>165219380892.80841</v>
      </c>
      <c r="N26" s="22"/>
      <c r="O26" s="26">
        <f>SUM(O9:O25)</f>
        <v>-17972171</v>
      </c>
      <c r="P26" s="22"/>
      <c r="Q26" s="26">
        <f>SUM(Q9:Q25)</f>
        <v>67822288779</v>
      </c>
      <c r="R26" s="22"/>
      <c r="S26" s="26">
        <f>SUM(S9:S25)</f>
        <v>293080368</v>
      </c>
      <c r="T26" s="22"/>
      <c r="U26" s="26"/>
      <c r="V26" s="22"/>
      <c r="W26" s="26">
        <f>SUM(W9:W25)</f>
        <v>960342576501</v>
      </c>
      <c r="X26" s="22"/>
      <c r="Y26" s="26">
        <f>SUM(Y9:Y25)</f>
        <v>900283222359.81946</v>
      </c>
      <c r="Z26" s="22"/>
      <c r="AA26" s="51">
        <f>SUM(AA9:AA25)</f>
        <v>0.96628934750566697</v>
      </c>
      <c r="AC26" s="47"/>
    </row>
    <row r="28" spans="1:29" x14ac:dyDescent="0.2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  <c r="Z28" s="68"/>
      <c r="AA28" s="68"/>
    </row>
    <row r="29" spans="1:29" x14ac:dyDescent="0.2"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</row>
    <row r="30" spans="1:29" x14ac:dyDescent="0.2"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spans="1:29" x14ac:dyDescent="0.2"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</row>
    <row r="32" spans="1:29" x14ac:dyDescent="0.2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</row>
    <row r="33" spans="7:27" x14ac:dyDescent="0.2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spans="7:27" x14ac:dyDescent="0.2"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7:27" x14ac:dyDescent="0.2"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</row>
    <row r="36" spans="7:27" x14ac:dyDescent="0.2"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</row>
    <row r="37" spans="7:27" x14ac:dyDescent="0.2"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</row>
    <row r="38" spans="7:27" x14ac:dyDescent="0.2"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</sheetData>
  <mergeCells count="30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11:C11"/>
    <mergeCell ref="A12:C12"/>
    <mergeCell ref="A13:C13"/>
    <mergeCell ref="A8:C8"/>
    <mergeCell ref="A9:C9"/>
    <mergeCell ref="A10:C10"/>
    <mergeCell ref="A17:C17"/>
    <mergeCell ref="A18:C18"/>
    <mergeCell ref="A19:C19"/>
    <mergeCell ref="A14:C14"/>
    <mergeCell ref="A15:C15"/>
    <mergeCell ref="A16:C16"/>
    <mergeCell ref="A26:D26"/>
    <mergeCell ref="A23:C23"/>
    <mergeCell ref="A24:C24"/>
    <mergeCell ref="A25:C25"/>
    <mergeCell ref="A20:C20"/>
    <mergeCell ref="A21:C21"/>
    <mergeCell ref="A22:C22"/>
  </mergeCells>
  <pageMargins left="0.39" right="0.39" top="0.39" bottom="0.39" header="0" footer="0"/>
  <pageSetup scale="4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21.75" customHeight="1" x14ac:dyDescent="0.2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7.35" customHeight="1" x14ac:dyDescent="0.2"/>
    <row r="5" spans="1:25" ht="14.45" customHeight="1" x14ac:dyDescent="0.2">
      <c r="A5" s="83" t="s">
        <v>159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5" ht="7.35" customHeight="1" x14ac:dyDescent="0.2"/>
    <row r="7" spans="1:25" ht="14.45" customHeight="1" x14ac:dyDescent="0.2">
      <c r="E7" s="85" t="s">
        <v>94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Y7" s="2" t="s">
        <v>95</v>
      </c>
    </row>
    <row r="8" spans="1:25" ht="29.1" customHeight="1" x14ac:dyDescent="0.2">
      <c r="A8" s="2" t="s">
        <v>160</v>
      </c>
      <c r="C8" s="2" t="s">
        <v>161</v>
      </c>
      <c r="E8" s="6" t="s">
        <v>41</v>
      </c>
      <c r="F8" s="3"/>
      <c r="G8" s="6" t="s">
        <v>13</v>
      </c>
      <c r="H8" s="3"/>
      <c r="I8" s="6" t="s">
        <v>40</v>
      </c>
      <c r="J8" s="3"/>
      <c r="K8" s="6" t="s">
        <v>162</v>
      </c>
      <c r="L8" s="3"/>
      <c r="M8" s="6" t="s">
        <v>163</v>
      </c>
      <c r="N8" s="3"/>
      <c r="O8" s="6" t="s">
        <v>164</v>
      </c>
      <c r="P8" s="3"/>
      <c r="Q8" s="6" t="s">
        <v>165</v>
      </c>
      <c r="R8" s="3"/>
      <c r="S8" s="6" t="s">
        <v>166</v>
      </c>
      <c r="T8" s="3"/>
      <c r="U8" s="6" t="s">
        <v>167</v>
      </c>
      <c r="V8" s="3"/>
      <c r="W8" s="6" t="s">
        <v>168</v>
      </c>
      <c r="Y8" s="6" t="s">
        <v>168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25"/>
  <sheetViews>
    <sheetView rightToLeft="1" view="pageBreakPreview" zoomScale="86" zoomScaleNormal="100" zoomScaleSheetLayoutView="86" workbookViewId="0">
      <selection activeCell="A10" sqref="A10"/>
    </sheetView>
  </sheetViews>
  <sheetFormatPr defaultRowHeight="12.75" x14ac:dyDescent="0.2"/>
  <cols>
    <col min="1" max="1" width="33.140625" customWidth="1"/>
    <col min="2" max="2" width="1.28515625" customWidth="1"/>
    <col min="3" max="3" width="19.85546875" customWidth="1"/>
    <col min="4" max="4" width="1.28515625" customWidth="1"/>
    <col min="5" max="5" width="26" customWidth="1"/>
    <col min="6" max="6" width="1.28515625" customWidth="1"/>
    <col min="7" max="7" width="19" customWidth="1"/>
    <col min="8" max="8" width="1.28515625" customWidth="1"/>
    <col min="9" max="9" width="25.85546875" customWidth="1"/>
    <col min="10" max="10" width="1.28515625" customWidth="1"/>
    <col min="11" max="11" width="17.5703125" customWidth="1"/>
    <col min="12" max="12" width="1.28515625" customWidth="1"/>
    <col min="13" max="13" width="22.5703125" customWidth="1"/>
    <col min="14" max="14" width="1.28515625" customWidth="1"/>
    <col min="15" max="15" width="18.28515625" customWidth="1"/>
    <col min="16" max="16" width="1.28515625" customWidth="1"/>
    <col min="17" max="17" width="27.7109375" bestFit="1" customWidth="1"/>
    <col min="19" max="19" width="19.85546875" customWidth="1"/>
    <col min="22" max="22" width="14.28515625" bestFit="1" customWidth="1"/>
  </cols>
  <sheetData>
    <row r="1" spans="1:23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23" ht="21.7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3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3" ht="14.4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3" ht="24" customHeight="1" x14ac:dyDescent="0.2">
      <c r="A5" s="82" t="s">
        <v>169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23" ht="26.25" customHeight="1" x14ac:dyDescent="0.4">
      <c r="A6" s="88" t="s">
        <v>82</v>
      </c>
      <c r="B6" s="8"/>
      <c r="C6" s="88" t="s">
        <v>94</v>
      </c>
      <c r="D6" s="88"/>
      <c r="E6" s="88"/>
      <c r="F6" s="88"/>
      <c r="G6" s="88"/>
      <c r="H6" s="88"/>
      <c r="I6" s="88"/>
      <c r="J6" s="8"/>
      <c r="K6" s="88" t="s">
        <v>95</v>
      </c>
      <c r="L6" s="88"/>
      <c r="M6" s="88"/>
      <c r="N6" s="88"/>
      <c r="O6" s="88"/>
      <c r="P6" s="88"/>
      <c r="Q6" s="88"/>
    </row>
    <row r="7" spans="1:23" ht="29.1" customHeight="1" x14ac:dyDescent="0.4">
      <c r="A7" s="88"/>
      <c r="B7" s="8"/>
      <c r="C7" s="39" t="s">
        <v>13</v>
      </c>
      <c r="D7" s="9"/>
      <c r="E7" s="39" t="s">
        <v>15</v>
      </c>
      <c r="F7" s="9"/>
      <c r="G7" s="39" t="s">
        <v>157</v>
      </c>
      <c r="H7" s="9"/>
      <c r="I7" s="39" t="s">
        <v>170</v>
      </c>
      <c r="J7" s="8"/>
      <c r="K7" s="39" t="s">
        <v>13</v>
      </c>
      <c r="L7" s="9"/>
      <c r="M7" s="39" t="s">
        <v>15</v>
      </c>
      <c r="N7" s="9"/>
      <c r="O7" s="39" t="s">
        <v>157</v>
      </c>
      <c r="P7" s="9"/>
      <c r="Q7" s="39" t="s">
        <v>170</v>
      </c>
    </row>
    <row r="8" spans="1:23" ht="21.75" customHeight="1" x14ac:dyDescent="0.4">
      <c r="A8" s="30" t="s">
        <v>176</v>
      </c>
      <c r="B8" s="8"/>
      <c r="C8" s="12">
        <v>8000000</v>
      </c>
      <c r="D8" s="13"/>
      <c r="E8" s="12">
        <v>47793924000</v>
      </c>
      <c r="F8" s="13"/>
      <c r="G8" s="12">
        <v>42863436000</v>
      </c>
      <c r="H8" s="13"/>
      <c r="I8" s="12">
        <f>E8-G8</f>
        <v>4930488000</v>
      </c>
      <c r="J8" s="13"/>
      <c r="K8" s="12">
        <v>8000000</v>
      </c>
      <c r="L8" s="13"/>
      <c r="M8" s="12">
        <v>47793924000</v>
      </c>
      <c r="N8" s="13"/>
      <c r="O8" s="12">
        <v>43102008000</v>
      </c>
      <c r="P8" s="13"/>
      <c r="Q8" s="12">
        <f>M8-O8</f>
        <v>4691916000</v>
      </c>
      <c r="S8" s="64"/>
      <c r="T8" s="63"/>
      <c r="V8" s="63"/>
      <c r="W8" s="63"/>
    </row>
    <row r="9" spans="1:23" ht="21.75" customHeight="1" x14ac:dyDescent="0.4">
      <c r="A9" s="31" t="s">
        <v>33</v>
      </c>
      <c r="B9" s="8"/>
      <c r="C9" s="14">
        <v>2000000</v>
      </c>
      <c r="D9" s="13"/>
      <c r="E9" s="14">
        <v>13081698000</v>
      </c>
      <c r="F9" s="13"/>
      <c r="G9" s="14">
        <v>11532902354</v>
      </c>
      <c r="H9" s="13"/>
      <c r="I9" s="14">
        <f>E9-G9</f>
        <v>1548795646</v>
      </c>
      <c r="J9" s="13"/>
      <c r="K9" s="14">
        <v>2000000</v>
      </c>
      <c r="L9" s="13"/>
      <c r="M9" s="14">
        <v>13081698000</v>
      </c>
      <c r="N9" s="13"/>
      <c r="O9" s="14">
        <v>11532902354</v>
      </c>
      <c r="P9" s="13"/>
      <c r="Q9" s="14">
        <f>M9-O9</f>
        <v>1548795646</v>
      </c>
      <c r="S9" s="64"/>
      <c r="T9" s="63"/>
      <c r="V9" s="63"/>
      <c r="W9" s="63"/>
    </row>
    <row r="10" spans="1:23" ht="21.75" customHeight="1" x14ac:dyDescent="0.4">
      <c r="A10" s="31" t="s">
        <v>34</v>
      </c>
      <c r="B10" s="8"/>
      <c r="C10" s="14">
        <v>380000</v>
      </c>
      <c r="D10" s="13"/>
      <c r="E10" s="14">
        <v>6901291530</v>
      </c>
      <c r="F10" s="13"/>
      <c r="G10" s="14">
        <v>4802416614</v>
      </c>
      <c r="H10" s="13"/>
      <c r="I10" s="14">
        <f t="shared" ref="I10:I23" si="0">E10-G10</f>
        <v>2098874916</v>
      </c>
      <c r="J10" s="13"/>
      <c r="K10" s="14">
        <v>380000</v>
      </c>
      <c r="L10" s="13"/>
      <c r="M10" s="14">
        <v>6901291530</v>
      </c>
      <c r="N10" s="13"/>
      <c r="O10" s="14">
        <v>4802416614</v>
      </c>
      <c r="P10" s="13"/>
      <c r="Q10" s="14">
        <f t="shared" ref="Q10:Q23" si="1">M10-O10</f>
        <v>2098874916</v>
      </c>
      <c r="S10" s="64"/>
      <c r="T10" s="63"/>
      <c r="V10" s="63"/>
      <c r="W10" s="63"/>
    </row>
    <row r="11" spans="1:23" ht="21.75" customHeight="1" x14ac:dyDescent="0.4">
      <c r="A11" s="31" t="s">
        <v>28</v>
      </c>
      <c r="B11" s="8"/>
      <c r="C11" s="14">
        <v>7000000</v>
      </c>
      <c r="D11" s="13"/>
      <c r="E11" s="14">
        <v>28529235000</v>
      </c>
      <c r="F11" s="13"/>
      <c r="G11" s="14">
        <v>26302563000</v>
      </c>
      <c r="H11" s="13"/>
      <c r="I11" s="14">
        <f t="shared" si="0"/>
        <v>2226672000</v>
      </c>
      <c r="J11" s="13"/>
      <c r="K11" s="14">
        <v>7000000</v>
      </c>
      <c r="L11" s="13"/>
      <c r="M11" s="14">
        <v>28529235000</v>
      </c>
      <c r="N11" s="13"/>
      <c r="O11" s="14">
        <v>25237935450</v>
      </c>
      <c r="P11" s="13"/>
      <c r="Q11" s="14">
        <f t="shared" si="1"/>
        <v>3291299550</v>
      </c>
      <c r="S11" s="64"/>
      <c r="T11" s="63"/>
      <c r="V11" s="63"/>
      <c r="W11" s="63"/>
    </row>
    <row r="12" spans="1:23" ht="21.75" customHeight="1" x14ac:dyDescent="0.4">
      <c r="A12" s="31" t="s">
        <v>22</v>
      </c>
      <c r="B12" s="8"/>
      <c r="C12" s="14">
        <v>2000000</v>
      </c>
      <c r="D12" s="13"/>
      <c r="E12" s="14">
        <v>5946407100</v>
      </c>
      <c r="F12" s="13"/>
      <c r="G12" s="14">
        <v>5014771015</v>
      </c>
      <c r="H12" s="13"/>
      <c r="I12" s="14">
        <f t="shared" si="0"/>
        <v>931636085</v>
      </c>
      <c r="J12" s="13"/>
      <c r="K12" s="14">
        <v>2000000</v>
      </c>
      <c r="L12" s="13"/>
      <c r="M12" s="14">
        <v>5946407100</v>
      </c>
      <c r="N12" s="13"/>
      <c r="O12" s="14">
        <v>5139238501</v>
      </c>
      <c r="P12" s="13"/>
      <c r="Q12" s="14">
        <f t="shared" si="1"/>
        <v>807168599</v>
      </c>
      <c r="S12" s="64"/>
      <c r="T12" s="63"/>
      <c r="V12" s="63"/>
      <c r="W12" s="63"/>
    </row>
    <row r="13" spans="1:23" ht="21.75" customHeight="1" x14ac:dyDescent="0.4">
      <c r="A13" s="31" t="s">
        <v>23</v>
      </c>
      <c r="B13" s="8"/>
      <c r="C13" s="14">
        <v>2800000</v>
      </c>
      <c r="D13" s="13"/>
      <c r="E13" s="14">
        <v>11676111300</v>
      </c>
      <c r="F13" s="13"/>
      <c r="G13" s="14">
        <v>10998566819</v>
      </c>
      <c r="H13" s="13"/>
      <c r="I13" s="14">
        <f t="shared" si="0"/>
        <v>677544481</v>
      </c>
      <c r="J13" s="13"/>
      <c r="K13" s="14">
        <v>2800000</v>
      </c>
      <c r="L13" s="13"/>
      <c r="M13" s="14">
        <v>11676111300</v>
      </c>
      <c r="N13" s="13"/>
      <c r="O13" s="14">
        <v>9221205419</v>
      </c>
      <c r="P13" s="13"/>
      <c r="Q13" s="14">
        <f t="shared" si="1"/>
        <v>2454905881</v>
      </c>
      <c r="S13" s="64"/>
      <c r="T13" s="63"/>
      <c r="V13" s="63"/>
      <c r="W13" s="63"/>
    </row>
    <row r="14" spans="1:23" ht="21.75" customHeight="1" x14ac:dyDescent="0.4">
      <c r="A14" s="31" t="s">
        <v>20</v>
      </c>
      <c r="B14" s="8"/>
      <c r="C14" s="14">
        <v>54000000</v>
      </c>
      <c r="D14" s="13"/>
      <c r="E14" s="14">
        <v>185191515000</v>
      </c>
      <c r="F14" s="13"/>
      <c r="G14" s="14">
        <v>160558955958</v>
      </c>
      <c r="H14" s="13"/>
      <c r="I14" s="14">
        <f t="shared" si="0"/>
        <v>24632559042</v>
      </c>
      <c r="J14" s="13"/>
      <c r="K14" s="14">
        <v>54000000</v>
      </c>
      <c r="L14" s="13"/>
      <c r="M14" s="14">
        <v>185191515000</v>
      </c>
      <c r="N14" s="13"/>
      <c r="O14" s="14">
        <v>137417471958</v>
      </c>
      <c r="P14" s="13"/>
      <c r="Q14" s="14">
        <f t="shared" si="1"/>
        <v>47774043042</v>
      </c>
      <c r="S14" s="64"/>
      <c r="T14" s="63"/>
      <c r="V14" s="63"/>
      <c r="W14" s="63"/>
    </row>
    <row r="15" spans="1:23" ht="21.75" customHeight="1" x14ac:dyDescent="0.4">
      <c r="A15" s="31" t="s">
        <v>29</v>
      </c>
      <c r="B15" s="8"/>
      <c r="C15" s="14">
        <v>6000000</v>
      </c>
      <c r="D15" s="13"/>
      <c r="E15" s="14">
        <v>34533297000</v>
      </c>
      <c r="F15" s="13"/>
      <c r="G15" s="14">
        <v>27847316700</v>
      </c>
      <c r="H15" s="13"/>
      <c r="I15" s="14">
        <f t="shared" si="0"/>
        <v>6685980300</v>
      </c>
      <c r="J15" s="13"/>
      <c r="K15" s="14">
        <v>6000000</v>
      </c>
      <c r="L15" s="13"/>
      <c r="M15" s="14">
        <v>34533297000</v>
      </c>
      <c r="N15" s="13"/>
      <c r="O15" s="14">
        <v>25073917200</v>
      </c>
      <c r="P15" s="13"/>
      <c r="Q15" s="14">
        <f t="shared" si="1"/>
        <v>9459379800</v>
      </c>
      <c r="S15" s="64"/>
      <c r="T15" s="63"/>
      <c r="V15" s="63"/>
      <c r="W15" s="63"/>
    </row>
    <row r="16" spans="1:23" ht="21.75" customHeight="1" x14ac:dyDescent="0.4">
      <c r="A16" s="31" t="s">
        <v>26</v>
      </c>
      <c r="B16" s="8"/>
      <c r="C16" s="14">
        <v>286461</v>
      </c>
      <c r="D16" s="13"/>
      <c r="E16" s="14">
        <v>4786757724</v>
      </c>
      <c r="F16" s="13"/>
      <c r="G16" s="14">
        <v>4644379445</v>
      </c>
      <c r="H16" s="13"/>
      <c r="I16" s="14">
        <f t="shared" si="0"/>
        <v>142378279</v>
      </c>
      <c r="J16" s="13"/>
      <c r="K16" s="14">
        <v>286461</v>
      </c>
      <c r="L16" s="13"/>
      <c r="M16" s="14">
        <v>4786757724</v>
      </c>
      <c r="N16" s="13"/>
      <c r="O16" s="14">
        <v>4667159970</v>
      </c>
      <c r="P16" s="13"/>
      <c r="Q16" s="14">
        <f t="shared" si="1"/>
        <v>119597754</v>
      </c>
      <c r="S16" s="64"/>
      <c r="T16" s="63"/>
      <c r="V16" s="63"/>
      <c r="W16" s="63"/>
    </row>
    <row r="17" spans="1:23" ht="21.75" customHeight="1" x14ac:dyDescent="0.4">
      <c r="A17" s="31" t="s">
        <v>30</v>
      </c>
      <c r="B17" s="8"/>
      <c r="C17" s="14">
        <v>53899976</v>
      </c>
      <c r="D17" s="13"/>
      <c r="E17" s="14">
        <v>96817742955</v>
      </c>
      <c r="F17" s="13"/>
      <c r="G17" s="14">
        <v>94245937940</v>
      </c>
      <c r="H17" s="13"/>
      <c r="I17" s="14">
        <f t="shared" si="0"/>
        <v>2571805015</v>
      </c>
      <c r="J17" s="13"/>
      <c r="K17" s="14">
        <v>53899976</v>
      </c>
      <c r="L17" s="13"/>
      <c r="M17" s="14">
        <v>96817742955</v>
      </c>
      <c r="N17" s="13"/>
      <c r="O17" s="14">
        <v>86101888726</v>
      </c>
      <c r="P17" s="13"/>
      <c r="Q17" s="14">
        <f t="shared" si="1"/>
        <v>10715854229</v>
      </c>
      <c r="S17" s="64"/>
      <c r="T17" s="63"/>
      <c r="V17" s="63"/>
      <c r="W17" s="63"/>
    </row>
    <row r="18" spans="1:23" ht="21.75" customHeight="1" x14ac:dyDescent="0.4">
      <c r="A18" s="31" t="s">
        <v>21</v>
      </c>
      <c r="B18" s="8"/>
      <c r="C18" s="14">
        <v>27000000</v>
      </c>
      <c r="D18" s="13"/>
      <c r="E18" s="14">
        <v>78478259400</v>
      </c>
      <c r="F18" s="13"/>
      <c r="G18" s="14">
        <v>74318126497</v>
      </c>
      <c r="H18" s="13"/>
      <c r="I18" s="14">
        <f t="shared" si="0"/>
        <v>4160132903</v>
      </c>
      <c r="J18" s="13"/>
      <c r="K18" s="14">
        <v>27000000</v>
      </c>
      <c r="L18" s="13"/>
      <c r="M18" s="14">
        <v>78478259400</v>
      </c>
      <c r="N18" s="13"/>
      <c r="O18" s="14">
        <v>75788326447</v>
      </c>
      <c r="P18" s="13"/>
      <c r="Q18" s="14">
        <f t="shared" si="1"/>
        <v>2689932953</v>
      </c>
      <c r="S18" s="64"/>
      <c r="T18" s="63"/>
      <c r="V18" s="63"/>
      <c r="W18" s="63"/>
    </row>
    <row r="19" spans="1:23" ht="21.75" customHeight="1" x14ac:dyDescent="0.4">
      <c r="A19" s="31" t="s">
        <v>31</v>
      </c>
      <c r="B19" s="8"/>
      <c r="C19" s="14">
        <v>22000000</v>
      </c>
      <c r="D19" s="13"/>
      <c r="E19" s="14">
        <v>92375078400</v>
      </c>
      <c r="F19" s="13"/>
      <c r="G19" s="14">
        <v>85660391382</v>
      </c>
      <c r="H19" s="13"/>
      <c r="I19" s="14">
        <f t="shared" si="0"/>
        <v>6714687018</v>
      </c>
      <c r="J19" s="13"/>
      <c r="K19" s="14">
        <v>22000000</v>
      </c>
      <c r="L19" s="13"/>
      <c r="M19" s="14">
        <v>92375078400</v>
      </c>
      <c r="N19" s="13"/>
      <c r="O19" s="14">
        <v>81753774882</v>
      </c>
      <c r="P19" s="13"/>
      <c r="Q19" s="14">
        <f t="shared" si="1"/>
        <v>10621303518</v>
      </c>
      <c r="S19" s="64"/>
      <c r="T19" s="63"/>
      <c r="V19" s="63"/>
      <c r="W19" s="63"/>
    </row>
    <row r="20" spans="1:23" ht="21.75" customHeight="1" x14ac:dyDescent="0.4">
      <c r="A20" s="31" t="s">
        <v>25</v>
      </c>
      <c r="B20" s="8"/>
      <c r="C20" s="14">
        <v>23600000</v>
      </c>
      <c r="D20" s="13"/>
      <c r="E20" s="14">
        <v>66414070980</v>
      </c>
      <c r="F20" s="13"/>
      <c r="G20" s="14">
        <v>58966732074</v>
      </c>
      <c r="H20" s="13"/>
      <c r="I20" s="14">
        <f t="shared" si="0"/>
        <v>7447338906</v>
      </c>
      <c r="J20" s="13"/>
      <c r="K20" s="14">
        <v>23600000</v>
      </c>
      <c r="L20" s="13"/>
      <c r="M20" s="14">
        <v>66414070980</v>
      </c>
      <c r="N20" s="13"/>
      <c r="O20" s="14">
        <v>56889481472</v>
      </c>
      <c r="P20" s="13"/>
      <c r="Q20" s="14">
        <f t="shared" si="1"/>
        <v>9524589508</v>
      </c>
      <c r="S20" s="64"/>
      <c r="T20" s="63"/>
      <c r="V20" s="63"/>
      <c r="W20" s="63"/>
    </row>
    <row r="21" spans="1:23" ht="21.75" customHeight="1" x14ac:dyDescent="0.4">
      <c r="A21" s="31" t="s">
        <v>100</v>
      </c>
      <c r="B21" s="8"/>
      <c r="C21" s="14">
        <v>6439</v>
      </c>
      <c r="D21" s="13"/>
      <c r="E21" s="14">
        <v>42095876271</v>
      </c>
      <c r="F21" s="13"/>
      <c r="G21" s="14">
        <v>39993835761</v>
      </c>
      <c r="H21" s="13"/>
      <c r="I21" s="14">
        <f t="shared" si="0"/>
        <v>2102040510</v>
      </c>
      <c r="J21" s="13"/>
      <c r="K21" s="14">
        <v>6439</v>
      </c>
      <c r="L21" s="13"/>
      <c r="M21" s="14">
        <v>42095876271</v>
      </c>
      <c r="N21" s="13"/>
      <c r="O21" s="14">
        <v>39993835761</v>
      </c>
      <c r="P21" s="13"/>
      <c r="Q21" s="14">
        <f t="shared" si="1"/>
        <v>2102040510</v>
      </c>
      <c r="S21" s="64"/>
      <c r="T21" s="63"/>
      <c r="V21" s="63"/>
      <c r="W21" s="63"/>
    </row>
    <row r="22" spans="1:23" ht="21.75" customHeight="1" x14ac:dyDescent="0.4">
      <c r="A22" s="31" t="s">
        <v>24</v>
      </c>
      <c r="B22" s="8"/>
      <c r="C22" s="14">
        <v>19707492</v>
      </c>
      <c r="D22" s="13"/>
      <c r="E22" s="14">
        <v>83042995239</v>
      </c>
      <c r="F22" s="13"/>
      <c r="G22" s="14">
        <v>79908558051</v>
      </c>
      <c r="H22" s="13"/>
      <c r="I22" s="14">
        <f t="shared" si="0"/>
        <v>3134437188</v>
      </c>
      <c r="J22" s="13"/>
      <c r="K22" s="14">
        <v>19707492</v>
      </c>
      <c r="L22" s="13"/>
      <c r="M22" s="14">
        <v>83042995239</v>
      </c>
      <c r="N22" s="13"/>
      <c r="O22" s="14">
        <v>76499857610</v>
      </c>
      <c r="P22" s="13"/>
      <c r="Q22" s="14">
        <f t="shared" si="1"/>
        <v>6543137629</v>
      </c>
      <c r="S22" s="64"/>
      <c r="T22" s="63"/>
      <c r="V22" s="63"/>
      <c r="W22" s="63"/>
    </row>
    <row r="23" spans="1:23" ht="21.75" customHeight="1" x14ac:dyDescent="0.4">
      <c r="A23" s="32" t="s">
        <v>19</v>
      </c>
      <c r="B23" s="8"/>
      <c r="C23" s="15">
        <v>64400000</v>
      </c>
      <c r="D23" s="13"/>
      <c r="E23" s="15">
        <v>102618962460</v>
      </c>
      <c r="F23" s="13"/>
      <c r="G23" s="15">
        <v>88820894706</v>
      </c>
      <c r="H23" s="13"/>
      <c r="I23" s="14">
        <f t="shared" si="0"/>
        <v>13798067754</v>
      </c>
      <c r="J23" s="13"/>
      <c r="K23" s="15">
        <v>64400000</v>
      </c>
      <c r="L23" s="13"/>
      <c r="M23" s="15">
        <v>102618962460</v>
      </c>
      <c r="N23" s="13"/>
      <c r="O23" s="15">
        <v>98936745126</v>
      </c>
      <c r="P23" s="13"/>
      <c r="Q23" s="14">
        <f t="shared" si="1"/>
        <v>3682217334</v>
      </c>
      <c r="S23" s="64"/>
      <c r="T23" s="63"/>
      <c r="V23" s="63"/>
      <c r="W23" s="63"/>
    </row>
    <row r="24" spans="1:23" ht="21.75" customHeight="1" thickBot="1" x14ac:dyDescent="0.45">
      <c r="A24" s="43" t="s">
        <v>36</v>
      </c>
      <c r="B24" s="8"/>
      <c r="C24" s="16">
        <f>SUM(C8:C23)</f>
        <v>293080368</v>
      </c>
      <c r="D24" s="13"/>
      <c r="E24" s="16">
        <f>SUM(E8:E23)</f>
        <v>900283222359</v>
      </c>
      <c r="F24" s="13"/>
      <c r="G24" s="16">
        <f>SUM(G8:G23)</f>
        <v>816479784316</v>
      </c>
      <c r="H24" s="13"/>
      <c r="I24" s="16">
        <f>SUM(I8:I23)</f>
        <v>83803438043</v>
      </c>
      <c r="J24" s="13"/>
      <c r="K24" s="16">
        <f>SUM(K8:K23)</f>
        <v>293080368</v>
      </c>
      <c r="L24" s="13"/>
      <c r="M24" s="16">
        <f>SUM(M8:M23)</f>
        <v>900283222359</v>
      </c>
      <c r="N24" s="13"/>
      <c r="O24" s="16">
        <f>SUM(O8:O23)</f>
        <v>782158165490</v>
      </c>
      <c r="P24" s="13"/>
      <c r="Q24" s="16">
        <f>SUM(Q8:Q23)</f>
        <v>118125056869</v>
      </c>
      <c r="S24" s="64"/>
      <c r="T24" s="63"/>
      <c r="V24" s="63"/>
      <c r="W24" s="63"/>
    </row>
    <row r="25" spans="1:23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1"/>
  <sheetViews>
    <sheetView rightToLeft="1" view="pageBreakPreview" zoomScale="60" zoomScaleNormal="100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ht="14.45" customHeight="1" x14ac:dyDescent="0.2"/>
    <row r="5" spans="1:49" ht="14.45" customHeight="1" x14ac:dyDescent="0.2">
      <c r="A5" s="83" t="s">
        <v>37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</row>
    <row r="6" spans="1:49" ht="14.45" customHeight="1" x14ac:dyDescent="0.2">
      <c r="I6" s="85" t="s">
        <v>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C6" s="85" t="s">
        <v>9</v>
      </c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85" t="s">
        <v>38</v>
      </c>
      <c r="B8" s="85"/>
      <c r="C8" s="85"/>
      <c r="D8" s="85"/>
      <c r="E8" s="85"/>
      <c r="F8" s="85"/>
      <c r="G8" s="85"/>
      <c r="I8" s="85" t="s">
        <v>39</v>
      </c>
      <c r="J8" s="85"/>
      <c r="K8" s="85"/>
      <c r="M8" s="85" t="s">
        <v>40</v>
      </c>
      <c r="N8" s="85"/>
      <c r="O8" s="85"/>
      <c r="Q8" s="85" t="s">
        <v>41</v>
      </c>
      <c r="R8" s="85"/>
      <c r="S8" s="85"/>
      <c r="T8" s="85"/>
      <c r="U8" s="85"/>
      <c r="W8" s="85" t="s">
        <v>42</v>
      </c>
      <c r="X8" s="85"/>
      <c r="Y8" s="85"/>
      <c r="Z8" s="85"/>
      <c r="AA8" s="85"/>
      <c r="AC8" s="85" t="s">
        <v>39</v>
      </c>
      <c r="AD8" s="85"/>
      <c r="AE8" s="85"/>
      <c r="AF8" s="85"/>
      <c r="AG8" s="85"/>
      <c r="AI8" s="85" t="s">
        <v>40</v>
      </c>
      <c r="AJ8" s="85"/>
      <c r="AK8" s="85"/>
      <c r="AM8" s="85" t="s">
        <v>41</v>
      </c>
      <c r="AN8" s="85"/>
      <c r="AO8" s="85"/>
      <c r="AQ8" s="85" t="s">
        <v>42</v>
      </c>
      <c r="AR8" s="85"/>
      <c r="AS8" s="85"/>
    </row>
    <row r="9" spans="1:49" ht="14.45" customHeight="1" x14ac:dyDescent="0.2">
      <c r="A9" s="83" t="s">
        <v>43</v>
      </c>
      <c r="B9" s="84"/>
      <c r="C9" s="84"/>
      <c r="D9" s="84"/>
      <c r="E9" s="84"/>
      <c r="F9" s="84"/>
      <c r="G9" s="84"/>
      <c r="H9" s="83"/>
      <c r="I9" s="84"/>
      <c r="J9" s="84"/>
      <c r="K9" s="84"/>
      <c r="L9" s="83"/>
      <c r="M9" s="84"/>
      <c r="N9" s="84"/>
      <c r="O9" s="84"/>
      <c r="P9" s="83"/>
      <c r="Q9" s="84"/>
      <c r="R9" s="84"/>
      <c r="S9" s="84"/>
      <c r="T9" s="84"/>
      <c r="U9" s="84"/>
      <c r="V9" s="83"/>
      <c r="W9" s="84"/>
      <c r="X9" s="84"/>
      <c r="Y9" s="84"/>
      <c r="Z9" s="84"/>
      <c r="AA9" s="84"/>
      <c r="AB9" s="83"/>
      <c r="AC9" s="84"/>
      <c r="AD9" s="84"/>
      <c r="AE9" s="84"/>
      <c r="AF9" s="84"/>
      <c r="AG9" s="84"/>
      <c r="AH9" s="83"/>
      <c r="AI9" s="84"/>
      <c r="AJ9" s="84"/>
      <c r="AK9" s="84"/>
      <c r="AL9" s="83"/>
      <c r="AM9" s="84"/>
      <c r="AN9" s="84"/>
      <c r="AO9" s="84"/>
      <c r="AP9" s="83"/>
      <c r="AQ9" s="84"/>
      <c r="AR9" s="84"/>
      <c r="AS9" s="84"/>
      <c r="AT9" s="83"/>
      <c r="AU9" s="83"/>
      <c r="AV9" s="83"/>
      <c r="AW9" s="83"/>
    </row>
    <row r="10" spans="1:49" ht="14.45" customHeight="1" x14ac:dyDescent="0.2">
      <c r="C10" s="85" t="s">
        <v>7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Y10" s="85" t="s">
        <v>9</v>
      </c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</row>
    <row r="11" spans="1:49" ht="14.45" customHeight="1" x14ac:dyDescent="0.2">
      <c r="A11" s="2" t="s">
        <v>38</v>
      </c>
      <c r="C11" s="4" t="s">
        <v>44</v>
      </c>
      <c r="D11" s="3"/>
      <c r="E11" s="4" t="s">
        <v>45</v>
      </c>
      <c r="F11" s="3"/>
      <c r="G11" s="86" t="s">
        <v>46</v>
      </c>
      <c r="H11" s="86"/>
      <c r="I11" s="86"/>
      <c r="J11" s="3"/>
      <c r="K11" s="86" t="s">
        <v>47</v>
      </c>
      <c r="L11" s="86"/>
      <c r="M11" s="86"/>
      <c r="N11" s="3"/>
      <c r="O11" s="86" t="s">
        <v>40</v>
      </c>
      <c r="P11" s="86"/>
      <c r="Q11" s="86"/>
      <c r="R11" s="3"/>
      <c r="S11" s="86" t="s">
        <v>41</v>
      </c>
      <c r="T11" s="86"/>
      <c r="U11" s="86"/>
      <c r="V11" s="86"/>
      <c r="W11" s="86"/>
      <c r="Y11" s="86" t="s">
        <v>44</v>
      </c>
      <c r="Z11" s="86"/>
      <c r="AA11" s="86"/>
      <c r="AB11" s="86"/>
      <c r="AC11" s="86"/>
      <c r="AD11" s="3"/>
      <c r="AE11" s="86" t="s">
        <v>45</v>
      </c>
      <c r="AF11" s="86"/>
      <c r="AG11" s="86"/>
      <c r="AH11" s="86"/>
      <c r="AI11" s="86"/>
      <c r="AJ11" s="3"/>
      <c r="AK11" s="86" t="s">
        <v>46</v>
      </c>
      <c r="AL11" s="86"/>
      <c r="AM11" s="86"/>
      <c r="AN11" s="3"/>
      <c r="AO11" s="86" t="s">
        <v>47</v>
      </c>
      <c r="AP11" s="86"/>
      <c r="AQ11" s="86"/>
      <c r="AR11" s="3"/>
      <c r="AS11" s="86" t="s">
        <v>40</v>
      </c>
      <c r="AT11" s="86"/>
      <c r="AU11" s="3"/>
      <c r="AV11" s="4" t="s">
        <v>41</v>
      </c>
    </row>
    <row r="12" spans="1:49" ht="14.45" customHeight="1" x14ac:dyDescent="0.2">
      <c r="A12" s="83" t="s">
        <v>48</v>
      </c>
      <c r="B12" s="83"/>
      <c r="C12" s="84"/>
      <c r="D12" s="83"/>
      <c r="E12" s="84"/>
      <c r="F12" s="83"/>
      <c r="G12" s="84"/>
      <c r="H12" s="84"/>
      <c r="I12" s="84"/>
      <c r="J12" s="83"/>
      <c r="K12" s="84"/>
      <c r="L12" s="84"/>
      <c r="M12" s="84"/>
      <c r="N12" s="83"/>
      <c r="O12" s="84"/>
      <c r="P12" s="84"/>
      <c r="Q12" s="84"/>
      <c r="R12" s="83"/>
      <c r="S12" s="84"/>
      <c r="T12" s="84"/>
      <c r="U12" s="84"/>
      <c r="V12" s="84"/>
      <c r="W12" s="84"/>
      <c r="X12" s="83"/>
      <c r="Y12" s="84"/>
      <c r="Z12" s="84"/>
      <c r="AA12" s="84"/>
      <c r="AB12" s="84"/>
      <c r="AC12" s="84"/>
      <c r="AD12" s="83"/>
      <c r="AE12" s="84"/>
      <c r="AF12" s="84"/>
      <c r="AG12" s="84"/>
      <c r="AH12" s="84"/>
      <c r="AI12" s="84"/>
      <c r="AJ12" s="83"/>
      <c r="AK12" s="84"/>
      <c r="AL12" s="84"/>
      <c r="AM12" s="84"/>
      <c r="AN12" s="83"/>
      <c r="AO12" s="84"/>
      <c r="AP12" s="84"/>
      <c r="AQ12" s="84"/>
      <c r="AR12" s="83"/>
      <c r="AS12" s="84"/>
      <c r="AT12" s="84"/>
      <c r="AU12" s="83"/>
      <c r="AV12" s="84"/>
      <c r="AW12" s="83"/>
    </row>
    <row r="13" spans="1:49" ht="14.45" customHeight="1" x14ac:dyDescent="0.2">
      <c r="C13" s="85" t="s">
        <v>7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O13" s="85" t="s">
        <v>9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</row>
    <row r="14" spans="1:49" ht="14.45" customHeight="1" x14ac:dyDescent="0.2">
      <c r="A14" s="2" t="s">
        <v>38</v>
      </c>
      <c r="C14" s="4" t="s">
        <v>45</v>
      </c>
      <c r="D14" s="3"/>
      <c r="E14" s="4" t="s">
        <v>47</v>
      </c>
      <c r="F14" s="3"/>
      <c r="G14" s="86" t="s">
        <v>40</v>
      </c>
      <c r="H14" s="86"/>
      <c r="I14" s="86"/>
      <c r="J14" s="3"/>
      <c r="K14" s="86" t="s">
        <v>41</v>
      </c>
      <c r="L14" s="86"/>
      <c r="M14" s="86"/>
      <c r="O14" s="86" t="s">
        <v>45</v>
      </c>
      <c r="P14" s="86"/>
      <c r="Q14" s="86"/>
      <c r="R14" s="86"/>
      <c r="S14" s="86"/>
      <c r="T14" s="3"/>
      <c r="U14" s="86" t="s">
        <v>47</v>
      </c>
      <c r="V14" s="86"/>
      <c r="W14" s="86"/>
      <c r="X14" s="86"/>
      <c r="Y14" s="86"/>
      <c r="Z14" s="3"/>
      <c r="AA14" s="86" t="s">
        <v>40</v>
      </c>
      <c r="AB14" s="86"/>
      <c r="AC14" s="86"/>
      <c r="AD14" s="86"/>
      <c r="AE14" s="86"/>
      <c r="AF14" s="3"/>
      <c r="AG14" s="86" t="s">
        <v>41</v>
      </c>
      <c r="AH14" s="86"/>
      <c r="AI14" s="86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27" ht="14.45" customHeight="1" x14ac:dyDescent="0.2"/>
    <row r="5" spans="1:27" ht="14.45" customHeight="1" x14ac:dyDescent="0.2">
      <c r="A5" s="1" t="s">
        <v>49</v>
      </c>
      <c r="B5" s="83" t="s">
        <v>50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ht="14.45" customHeight="1" x14ac:dyDescent="0.2">
      <c r="E6" s="85" t="s">
        <v>7</v>
      </c>
      <c r="F6" s="85"/>
      <c r="G6" s="85"/>
      <c r="H6" s="85"/>
      <c r="I6" s="85"/>
      <c r="K6" s="85" t="s">
        <v>8</v>
      </c>
      <c r="L6" s="85"/>
      <c r="M6" s="85"/>
      <c r="N6" s="85"/>
      <c r="O6" s="85"/>
      <c r="P6" s="85"/>
      <c r="Q6" s="85"/>
      <c r="S6" s="85" t="s">
        <v>9</v>
      </c>
      <c r="T6" s="85"/>
      <c r="U6" s="85"/>
      <c r="V6" s="85"/>
      <c r="W6" s="85"/>
      <c r="X6" s="85"/>
      <c r="Y6" s="85"/>
      <c r="Z6" s="85"/>
      <c r="AA6" s="85"/>
    </row>
    <row r="7" spans="1:27" ht="14.45" customHeight="1" x14ac:dyDescent="0.2">
      <c r="E7" s="3"/>
      <c r="F7" s="3"/>
      <c r="G7" s="3"/>
      <c r="H7" s="3"/>
      <c r="I7" s="3"/>
      <c r="K7" s="86" t="s">
        <v>51</v>
      </c>
      <c r="L7" s="86"/>
      <c r="M7" s="86"/>
      <c r="N7" s="3"/>
      <c r="O7" s="86" t="s">
        <v>52</v>
      </c>
      <c r="P7" s="86"/>
      <c r="Q7" s="8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85" t="s">
        <v>53</v>
      </c>
      <c r="B8" s="85"/>
      <c r="D8" s="85" t="s">
        <v>54</v>
      </c>
      <c r="E8" s="8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38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3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38" ht="14.45" customHeight="1" x14ac:dyDescent="0.2"/>
    <row r="5" spans="1:38" ht="14.45" customHeight="1" x14ac:dyDescent="0.2">
      <c r="A5" s="1" t="s">
        <v>56</v>
      </c>
      <c r="B5" s="83" t="s">
        <v>57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38" ht="14.45" customHeight="1" x14ac:dyDescent="0.2">
      <c r="A6" s="85" t="s">
        <v>58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7</v>
      </c>
      <c r="Q6" s="85"/>
      <c r="R6" s="85"/>
      <c r="S6" s="85"/>
      <c r="T6" s="85"/>
      <c r="V6" s="85" t="s">
        <v>8</v>
      </c>
      <c r="W6" s="85"/>
      <c r="X6" s="85"/>
      <c r="Y6" s="85"/>
      <c r="Z6" s="85"/>
      <c r="AA6" s="85"/>
      <c r="AB6" s="85"/>
      <c r="AD6" s="85" t="s">
        <v>9</v>
      </c>
      <c r="AE6" s="85"/>
      <c r="AF6" s="85"/>
      <c r="AG6" s="85"/>
      <c r="AH6" s="85"/>
      <c r="AI6" s="85"/>
      <c r="AJ6" s="85"/>
      <c r="AK6" s="85"/>
      <c r="AL6" s="8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6" t="s">
        <v>10</v>
      </c>
      <c r="W7" s="86"/>
      <c r="X7" s="86"/>
      <c r="Y7" s="3"/>
      <c r="Z7" s="86" t="s">
        <v>11</v>
      </c>
      <c r="AA7" s="86"/>
      <c r="AB7" s="8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85" t="s">
        <v>59</v>
      </c>
      <c r="B8" s="85"/>
      <c r="D8" s="2" t="s">
        <v>60</v>
      </c>
      <c r="F8" s="2" t="s">
        <v>61</v>
      </c>
      <c r="H8" s="2" t="s">
        <v>62</v>
      </c>
      <c r="J8" s="2" t="s">
        <v>63</v>
      </c>
      <c r="L8" s="2" t="s">
        <v>64</v>
      </c>
      <c r="N8" s="2" t="s">
        <v>42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>
      <c r="A4" s="83" t="s">
        <v>65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14.45" customHeight="1" x14ac:dyDescent="0.2">
      <c r="A5" s="83" t="s">
        <v>66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14.45" customHeight="1" x14ac:dyDescent="0.2"/>
    <row r="7" spans="1:13" ht="14.45" customHeight="1" x14ac:dyDescent="0.2">
      <c r="C7" s="85" t="s">
        <v>9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4.45" customHeight="1" x14ac:dyDescent="0.2">
      <c r="A8" s="2" t="s">
        <v>67</v>
      </c>
      <c r="C8" s="4" t="s">
        <v>13</v>
      </c>
      <c r="D8" s="3"/>
      <c r="E8" s="4" t="s">
        <v>68</v>
      </c>
      <c r="F8" s="3"/>
      <c r="G8" s="4" t="s">
        <v>69</v>
      </c>
      <c r="H8" s="3"/>
      <c r="I8" s="4" t="s">
        <v>70</v>
      </c>
      <c r="J8" s="3"/>
      <c r="K8" s="4" t="s">
        <v>71</v>
      </c>
      <c r="L8" s="3"/>
      <c r="M8" s="4" t="s">
        <v>72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4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7.5703125" customWidth="1"/>
    <col min="5" max="5" width="1.28515625" customWidth="1"/>
    <col min="6" max="6" width="20.28515625" customWidth="1"/>
    <col min="7" max="7" width="1.28515625" customWidth="1"/>
    <col min="8" max="8" width="18.42578125" customWidth="1"/>
    <col min="9" max="9" width="1.28515625" customWidth="1"/>
    <col min="10" max="10" width="17.42578125" customWidth="1"/>
    <col min="11" max="11" width="1.28515625" customWidth="1"/>
    <col min="12" max="12" width="19.42578125" customWidth="1"/>
    <col min="14" max="14" width="16.5703125" bestFit="1" customWidth="1"/>
  </cols>
  <sheetData>
    <row r="1" spans="1:15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5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5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5" ht="14.45" customHeight="1" x14ac:dyDescent="0.2"/>
    <row r="5" spans="1:15" ht="18" customHeight="1" x14ac:dyDescent="0.2">
      <c r="A5" s="40" t="s">
        <v>73</v>
      </c>
      <c r="B5" s="82" t="s">
        <v>74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5" ht="14.45" customHeight="1" x14ac:dyDescent="0.4">
      <c r="A6" s="8"/>
      <c r="B6" s="8"/>
      <c r="C6" s="8"/>
      <c r="D6" s="10" t="s">
        <v>7</v>
      </c>
      <c r="E6" s="8"/>
      <c r="F6" s="88" t="s">
        <v>8</v>
      </c>
      <c r="G6" s="88"/>
      <c r="H6" s="88"/>
      <c r="I6" s="8"/>
      <c r="J6" s="10" t="s">
        <v>9</v>
      </c>
      <c r="K6" s="8"/>
      <c r="L6" s="8"/>
    </row>
    <row r="7" spans="1:15" ht="14.45" customHeight="1" x14ac:dyDescent="0.4">
      <c r="A7" s="8"/>
      <c r="B7" s="8"/>
      <c r="C7" s="8"/>
      <c r="D7" s="9"/>
      <c r="E7" s="8"/>
      <c r="F7" s="9"/>
      <c r="G7" s="9"/>
      <c r="H7" s="9"/>
      <c r="I7" s="8"/>
      <c r="J7" s="9"/>
      <c r="K7" s="8"/>
      <c r="L7" s="8"/>
    </row>
    <row r="8" spans="1:15" ht="21" customHeight="1" x14ac:dyDescent="0.4">
      <c r="A8" s="88" t="s">
        <v>75</v>
      </c>
      <c r="B8" s="88"/>
      <c r="C8" s="8"/>
      <c r="D8" s="10" t="s">
        <v>76</v>
      </c>
      <c r="E8" s="8"/>
      <c r="F8" s="10" t="s">
        <v>77</v>
      </c>
      <c r="G8" s="8"/>
      <c r="H8" s="10" t="s">
        <v>78</v>
      </c>
      <c r="I8" s="8"/>
      <c r="J8" s="10" t="s">
        <v>76</v>
      </c>
      <c r="K8" s="8"/>
      <c r="L8" s="10" t="s">
        <v>18</v>
      </c>
    </row>
    <row r="9" spans="1:15" ht="21.75" customHeight="1" x14ac:dyDescent="0.4">
      <c r="A9" s="89" t="s">
        <v>171</v>
      </c>
      <c r="B9" s="89"/>
      <c r="C9" s="8"/>
      <c r="D9" s="12">
        <v>943683880</v>
      </c>
      <c r="E9" s="13"/>
      <c r="F9" s="12">
        <v>3252659</v>
      </c>
      <c r="G9" s="13"/>
      <c r="H9" s="12">
        <v>150035000</v>
      </c>
      <c r="I9" s="13"/>
      <c r="J9" s="12">
        <f>D9+F9-H9</f>
        <v>796901539</v>
      </c>
      <c r="K9" s="13"/>
      <c r="L9" s="52">
        <f>J9/931691138564</f>
        <v>8.553280223618431E-4</v>
      </c>
      <c r="N9" s="59"/>
      <c r="O9" s="59"/>
    </row>
    <row r="10" spans="1:15" ht="21.75" customHeight="1" x14ac:dyDescent="0.4">
      <c r="A10" s="90" t="s">
        <v>172</v>
      </c>
      <c r="B10" s="90"/>
      <c r="C10" s="8"/>
      <c r="D10" s="14">
        <v>31396774</v>
      </c>
      <c r="E10" s="13"/>
      <c r="F10" s="14">
        <v>214870128675</v>
      </c>
      <c r="G10" s="13"/>
      <c r="H10" s="14">
        <v>214856594247</v>
      </c>
      <c r="I10" s="13"/>
      <c r="J10" s="14">
        <f>D10+F10-H10</f>
        <v>44931202</v>
      </c>
      <c r="K10" s="13"/>
      <c r="L10" s="53">
        <f>J10/931691138564</f>
        <v>4.8225425938097591E-5</v>
      </c>
      <c r="N10" s="59"/>
      <c r="O10" s="59"/>
    </row>
    <row r="11" spans="1:15" ht="21.75" customHeight="1" x14ac:dyDescent="0.4">
      <c r="A11" s="91" t="s">
        <v>173</v>
      </c>
      <c r="B11" s="91"/>
      <c r="C11" s="8"/>
      <c r="D11" s="15">
        <v>216535032800</v>
      </c>
      <c r="E11" s="13"/>
      <c r="F11" s="15">
        <v>26418004068</v>
      </c>
      <c r="G11" s="13"/>
      <c r="H11" s="15">
        <v>214721500000</v>
      </c>
      <c r="I11" s="13"/>
      <c r="J11" s="15">
        <f>D11+F11-H11</f>
        <v>28231536868</v>
      </c>
      <c r="K11" s="13"/>
      <c r="L11" s="54">
        <f>J11/931691138564</f>
        <v>3.0301390342203745E-2</v>
      </c>
      <c r="N11" s="59"/>
      <c r="O11" s="59"/>
    </row>
    <row r="12" spans="1:15" ht="21.75" customHeight="1" x14ac:dyDescent="0.4">
      <c r="A12" s="92" t="s">
        <v>36</v>
      </c>
      <c r="B12" s="92"/>
      <c r="C12" s="8"/>
      <c r="D12" s="16">
        <f>SUM(D9:D11)</f>
        <v>217510113454</v>
      </c>
      <c r="E12" s="13"/>
      <c r="F12" s="16">
        <f>SUM(F9:F11)</f>
        <v>241291385402</v>
      </c>
      <c r="G12" s="13"/>
      <c r="H12" s="16">
        <f>SUM(H9:H11)</f>
        <v>429728129247</v>
      </c>
      <c r="I12" s="13"/>
      <c r="J12" s="16">
        <f>SUM(J9:J11)</f>
        <v>29073369609</v>
      </c>
      <c r="K12" s="13"/>
      <c r="L12" s="55">
        <f>SUM(L9:L11)</f>
        <v>3.1204943790503686E-2</v>
      </c>
      <c r="N12" s="59"/>
      <c r="O12" s="59"/>
    </row>
    <row r="14" spans="1:15" x14ac:dyDescent="0.2">
      <c r="J14" s="70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2"/>
  <sheetViews>
    <sheetView rightToLeft="1" view="pageBreakPreview" zoomScale="105" zoomScaleNormal="100" zoomScaleSheetLayoutView="105" workbookViewId="0">
      <selection activeCell="A8" sqref="A8:B8"/>
    </sheetView>
  </sheetViews>
  <sheetFormatPr defaultRowHeight="12.75" x14ac:dyDescent="0.2"/>
  <cols>
    <col min="1" max="1" width="2.5703125" customWidth="1"/>
    <col min="2" max="2" width="49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" customWidth="1"/>
    <col min="9" max="9" width="1.28515625" customWidth="1"/>
    <col min="10" max="10" width="21.7109375" customWidth="1"/>
    <col min="13" max="13" width="10.85546875" customWidth="1"/>
  </cols>
  <sheetData>
    <row r="1" spans="1:13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ht="21.7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3" ht="14.45" customHeight="1" x14ac:dyDescent="0.2"/>
    <row r="5" spans="1:13" ht="26.25" customHeight="1" x14ac:dyDescent="0.2">
      <c r="A5" s="40" t="s">
        <v>80</v>
      </c>
      <c r="B5" s="82" t="s">
        <v>81</v>
      </c>
      <c r="C5" s="82"/>
      <c r="D5" s="82"/>
      <c r="E5" s="82"/>
      <c r="F5" s="82"/>
      <c r="G5" s="82"/>
      <c r="H5" s="82"/>
      <c r="I5" s="82"/>
      <c r="J5" s="82"/>
    </row>
    <row r="6" spans="1:13" ht="14.45" customHeight="1" x14ac:dyDescent="0.2"/>
    <row r="7" spans="1:13" ht="24" customHeight="1" x14ac:dyDescent="0.4">
      <c r="A7" s="88" t="s">
        <v>82</v>
      </c>
      <c r="B7" s="88"/>
      <c r="C7" s="8"/>
      <c r="D7" s="10" t="s">
        <v>83</v>
      </c>
      <c r="E7" s="8"/>
      <c r="F7" s="10" t="s">
        <v>76</v>
      </c>
      <c r="G7" s="8"/>
      <c r="H7" s="10" t="s">
        <v>84</v>
      </c>
      <c r="I7" s="8"/>
      <c r="J7" s="10" t="s">
        <v>85</v>
      </c>
    </row>
    <row r="8" spans="1:13" ht="21.75" customHeight="1" x14ac:dyDescent="0.4">
      <c r="A8" s="89" t="s">
        <v>86</v>
      </c>
      <c r="B8" s="89"/>
      <c r="C8" s="8"/>
      <c r="D8" s="33" t="s">
        <v>87</v>
      </c>
      <c r="E8" s="13"/>
      <c r="F8" s="35">
        <f>'درآمد سرمایه گذاری در سهام'!J26</f>
        <v>97216809128</v>
      </c>
      <c r="G8" s="13"/>
      <c r="H8" s="52">
        <f>F8/F11</f>
        <v>0.98293129163977555</v>
      </c>
      <c r="I8" s="13"/>
      <c r="J8" s="62">
        <f>F8/931691138564</f>
        <v>0.10434446041618325</v>
      </c>
      <c r="L8" s="47"/>
      <c r="M8" s="47"/>
    </row>
    <row r="9" spans="1:13" ht="21.75" customHeight="1" x14ac:dyDescent="0.4">
      <c r="A9" s="90" t="s">
        <v>90</v>
      </c>
      <c r="B9" s="90"/>
      <c r="C9" s="8"/>
      <c r="D9" s="60" t="s">
        <v>88</v>
      </c>
      <c r="E9" s="13"/>
      <c r="F9" s="36">
        <f>'درآمد سپرده بانکی'!D11</f>
        <v>3385402</v>
      </c>
      <c r="G9" s="13"/>
      <c r="H9" s="53">
        <f>F9/F11</f>
        <v>3.4228829257279874E-5</v>
      </c>
      <c r="I9" s="13"/>
      <c r="J9" s="57">
        <f t="shared" ref="J9:J10" si="0">F9/931691138564</f>
        <v>3.6336097445531828E-6</v>
      </c>
      <c r="L9" s="47"/>
      <c r="M9" s="47"/>
    </row>
    <row r="10" spans="1:13" ht="21.75" customHeight="1" x14ac:dyDescent="0.4">
      <c r="A10" s="91" t="s">
        <v>91</v>
      </c>
      <c r="B10" s="91"/>
      <c r="C10" s="8"/>
      <c r="D10" s="71" t="s">
        <v>89</v>
      </c>
      <c r="E10" s="13"/>
      <c r="F10" s="37">
        <f>'سایر درآمدها'!F10</f>
        <v>1684795020</v>
      </c>
      <c r="G10" s="13"/>
      <c r="H10" s="54">
        <f>F10/F11</f>
        <v>1.7034479530967202E-2</v>
      </c>
      <c r="I10" s="13"/>
      <c r="J10" s="56">
        <f t="shared" si="0"/>
        <v>1.8083192490128718E-3</v>
      </c>
      <c r="L10" s="47"/>
      <c r="M10" s="47"/>
    </row>
    <row r="11" spans="1:13" ht="21.75" customHeight="1" x14ac:dyDescent="0.4">
      <c r="A11" s="92" t="s">
        <v>36</v>
      </c>
      <c r="B11" s="92"/>
      <c r="C11" s="8"/>
      <c r="D11" s="72"/>
      <c r="E11" s="13"/>
      <c r="F11" s="38">
        <f>SUM(F8:F10)</f>
        <v>98904989550</v>
      </c>
      <c r="G11" s="13"/>
      <c r="H11" s="58">
        <f>SUM(H8:H10)</f>
        <v>1</v>
      </c>
      <c r="I11" s="13"/>
      <c r="J11" s="58">
        <f>SUM(J8:J10)</f>
        <v>0.10615641327494067</v>
      </c>
      <c r="L11" s="47"/>
      <c r="M11" s="47"/>
    </row>
    <row r="12" spans="1:13" x14ac:dyDescent="0.2">
      <c r="L12" s="7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8"/>
  <sheetViews>
    <sheetView rightToLeft="1" view="pageBreakPreview" zoomScale="94" zoomScaleNormal="100" zoomScaleSheetLayoutView="94" workbookViewId="0">
      <selection activeCell="H22" sqref="H22"/>
    </sheetView>
  </sheetViews>
  <sheetFormatPr defaultRowHeight="12.75" x14ac:dyDescent="0.2"/>
  <cols>
    <col min="1" max="1" width="5.140625" customWidth="1"/>
    <col min="2" max="2" width="19.85546875" customWidth="1"/>
    <col min="3" max="3" width="1.28515625" customWidth="1"/>
    <col min="4" max="4" width="13" customWidth="1"/>
    <col min="5" max="5" width="1.28515625" customWidth="1"/>
    <col min="6" max="6" width="19.5703125" customWidth="1"/>
    <col min="7" max="7" width="1.28515625" customWidth="1"/>
    <col min="8" max="8" width="17.7109375" customWidth="1"/>
    <col min="9" max="9" width="1.28515625" customWidth="1"/>
    <col min="10" max="10" width="19.7109375" customWidth="1"/>
    <col min="11" max="11" width="1.28515625" customWidth="1"/>
    <col min="12" max="12" width="17.42578125" customWidth="1"/>
    <col min="13" max="13" width="1.28515625" customWidth="1"/>
    <col min="14" max="14" width="16.42578125" customWidth="1"/>
    <col min="15" max="15" width="1.28515625" customWidth="1"/>
    <col min="16" max="16" width="22.5703125" customWidth="1"/>
    <col min="17" max="17" width="1.28515625" customWidth="1"/>
    <col min="18" max="18" width="20.28515625" customWidth="1"/>
    <col min="19" max="19" width="1.28515625" customWidth="1"/>
    <col min="20" max="20" width="18.140625" customWidth="1"/>
    <col min="21" max="21" width="1.28515625" customWidth="1"/>
    <col min="22" max="22" width="19.5703125" customWidth="1"/>
    <col min="25" max="25" width="13.140625" bestFit="1" customWidth="1"/>
  </cols>
  <sheetData>
    <row r="1" spans="1:25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5" ht="21.75" customHeight="1" x14ac:dyDescent="0.2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5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5" ht="14.4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21" customHeight="1" x14ac:dyDescent="0.2">
      <c r="A5" s="40" t="s">
        <v>92</v>
      </c>
      <c r="B5" s="82" t="s">
        <v>93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5" ht="14.45" customHeight="1" x14ac:dyDescent="0.4">
      <c r="A6" s="8"/>
      <c r="B6" s="8"/>
      <c r="C6" s="8"/>
      <c r="D6" s="88" t="s">
        <v>94</v>
      </c>
      <c r="E6" s="88"/>
      <c r="F6" s="88"/>
      <c r="G6" s="88"/>
      <c r="H6" s="88"/>
      <c r="I6" s="88"/>
      <c r="J6" s="88"/>
      <c r="K6" s="88"/>
      <c r="L6" s="88"/>
      <c r="M6" s="8"/>
      <c r="N6" s="88" t="s">
        <v>95</v>
      </c>
      <c r="O6" s="88"/>
      <c r="P6" s="88"/>
      <c r="Q6" s="88"/>
      <c r="R6" s="88"/>
      <c r="S6" s="88"/>
      <c r="T6" s="88"/>
      <c r="U6" s="88"/>
      <c r="V6" s="88"/>
    </row>
    <row r="7" spans="1:25" ht="14.45" customHeight="1" x14ac:dyDescent="0.4">
      <c r="A7" s="8"/>
      <c r="B7" s="8"/>
      <c r="C7" s="8"/>
      <c r="D7" s="9"/>
      <c r="E7" s="9"/>
      <c r="F7" s="9"/>
      <c r="G7" s="9"/>
      <c r="H7" s="9"/>
      <c r="I7" s="9"/>
      <c r="J7" s="93" t="s">
        <v>36</v>
      </c>
      <c r="K7" s="93"/>
      <c r="L7" s="93"/>
      <c r="M7" s="8"/>
      <c r="N7" s="9"/>
      <c r="O7" s="9"/>
      <c r="P7" s="9"/>
      <c r="Q7" s="9"/>
      <c r="R7" s="9"/>
      <c r="S7" s="9"/>
      <c r="T7" s="93" t="s">
        <v>36</v>
      </c>
      <c r="U7" s="93"/>
      <c r="V7" s="93"/>
    </row>
    <row r="8" spans="1:25" ht="14.45" customHeight="1" x14ac:dyDescent="0.4">
      <c r="A8" s="88" t="s">
        <v>96</v>
      </c>
      <c r="B8" s="88"/>
      <c r="C8" s="8"/>
      <c r="D8" s="10" t="s">
        <v>97</v>
      </c>
      <c r="E8" s="13"/>
      <c r="F8" s="10" t="s">
        <v>98</v>
      </c>
      <c r="G8" s="13"/>
      <c r="H8" s="10" t="s">
        <v>99</v>
      </c>
      <c r="I8" s="13"/>
      <c r="J8" s="11" t="s">
        <v>76</v>
      </c>
      <c r="K8" s="34"/>
      <c r="L8" s="11" t="s">
        <v>84</v>
      </c>
      <c r="M8" s="13"/>
      <c r="N8" s="10" t="s">
        <v>97</v>
      </c>
      <c r="O8" s="13"/>
      <c r="P8" s="10" t="s">
        <v>98</v>
      </c>
      <c r="Q8" s="13"/>
      <c r="R8" s="10" t="s">
        <v>99</v>
      </c>
      <c r="S8" s="13"/>
      <c r="T8" s="11" t="s">
        <v>76</v>
      </c>
      <c r="U8" s="34"/>
      <c r="V8" s="11" t="s">
        <v>84</v>
      </c>
    </row>
    <row r="9" spans="1:25" ht="21.75" customHeight="1" x14ac:dyDescent="0.4">
      <c r="A9" s="89" t="s">
        <v>22</v>
      </c>
      <c r="B9" s="89"/>
      <c r="C9" s="8"/>
      <c r="D9" s="12">
        <v>0</v>
      </c>
      <c r="E9" s="13"/>
      <c r="F9" s="12">
        <v>931636085</v>
      </c>
      <c r="G9" s="13"/>
      <c r="H9" s="12">
        <v>7567213</v>
      </c>
      <c r="I9" s="13"/>
      <c r="J9" s="12">
        <v>939203298</v>
      </c>
      <c r="K9" s="13"/>
      <c r="L9" s="52">
        <f>J9/درآمد!F11</f>
        <v>9.4960153403099972E-3</v>
      </c>
      <c r="M9" s="13"/>
      <c r="N9" s="12">
        <v>0</v>
      </c>
      <c r="O9" s="13"/>
      <c r="P9" s="12">
        <v>807168599</v>
      </c>
      <c r="Q9" s="13"/>
      <c r="R9" s="35">
        <v>7567213</v>
      </c>
      <c r="S9" s="13"/>
      <c r="T9" s="35">
        <v>814735812</v>
      </c>
      <c r="U9" s="13"/>
      <c r="V9" s="52">
        <f>T9/133793255332</f>
        <v>6.0895133314327514E-3</v>
      </c>
      <c r="Y9" s="46"/>
    </row>
    <row r="10" spans="1:25" ht="21.75" customHeight="1" x14ac:dyDescent="0.4">
      <c r="A10" s="90" t="s">
        <v>23</v>
      </c>
      <c r="B10" s="90"/>
      <c r="C10" s="8"/>
      <c r="D10" s="14">
        <v>0</v>
      </c>
      <c r="E10" s="13"/>
      <c r="F10" s="14">
        <v>677544481</v>
      </c>
      <c r="G10" s="13"/>
      <c r="H10" s="14">
        <v>3106207499</v>
      </c>
      <c r="I10" s="13"/>
      <c r="J10" s="14">
        <v>3783751980</v>
      </c>
      <c r="K10" s="13"/>
      <c r="L10" s="53">
        <f>J10/درآمد!$F$11</f>
        <v>3.8256431725187924E-2</v>
      </c>
      <c r="M10" s="13"/>
      <c r="N10" s="14">
        <v>0</v>
      </c>
      <c r="O10" s="13"/>
      <c r="P10" s="14">
        <v>2454905881</v>
      </c>
      <c r="Q10" s="13"/>
      <c r="R10" s="36">
        <v>3106207499</v>
      </c>
      <c r="S10" s="13"/>
      <c r="T10" s="36">
        <v>5561113380</v>
      </c>
      <c r="U10" s="13"/>
      <c r="V10" s="53">
        <f>T10/133793255332</f>
        <v>4.1564975500449769E-2</v>
      </c>
      <c r="Y10" s="46"/>
    </row>
    <row r="11" spans="1:25" ht="21.75" customHeight="1" x14ac:dyDescent="0.4">
      <c r="A11" s="90" t="s">
        <v>20</v>
      </c>
      <c r="B11" s="90"/>
      <c r="C11" s="8"/>
      <c r="D11" s="14">
        <v>0</v>
      </c>
      <c r="E11" s="13"/>
      <c r="F11" s="14">
        <v>24632559042</v>
      </c>
      <c r="G11" s="13"/>
      <c r="H11" s="14">
        <v>2973004854</v>
      </c>
      <c r="I11" s="13"/>
      <c r="J11" s="14">
        <v>27605563896</v>
      </c>
      <c r="K11" s="13"/>
      <c r="L11" s="53">
        <f>J11/درآمد!$F$11</f>
        <v>0.279111943913046</v>
      </c>
      <c r="M11" s="13"/>
      <c r="N11" s="14">
        <v>0</v>
      </c>
      <c r="O11" s="13"/>
      <c r="P11" s="14">
        <v>47774043042</v>
      </c>
      <c r="Q11" s="13"/>
      <c r="R11" s="36">
        <v>2973004854</v>
      </c>
      <c r="S11" s="13"/>
      <c r="T11" s="36">
        <v>50747047896</v>
      </c>
      <c r="U11" s="13"/>
      <c r="V11" s="53">
        <f t="shared" ref="V11:V25" si="0">T11/133793255332</f>
        <v>0.37929451503421618</v>
      </c>
      <c r="Y11" s="46"/>
    </row>
    <row r="12" spans="1:25" ht="21.75" customHeight="1" x14ac:dyDescent="0.4">
      <c r="A12" s="90" t="s">
        <v>31</v>
      </c>
      <c r="B12" s="90"/>
      <c r="C12" s="8"/>
      <c r="D12" s="14">
        <v>0</v>
      </c>
      <c r="E12" s="13"/>
      <c r="F12" s="14">
        <v>6714687018</v>
      </c>
      <c r="G12" s="13"/>
      <c r="H12" s="14">
        <v>1570627745</v>
      </c>
      <c r="I12" s="13"/>
      <c r="J12" s="14">
        <v>8285314763</v>
      </c>
      <c r="K12" s="13"/>
      <c r="L12" s="53">
        <f>J12/درآمد!$F$11</f>
        <v>8.3770442731925854E-2</v>
      </c>
      <c r="M12" s="13"/>
      <c r="N12" s="14">
        <v>0</v>
      </c>
      <c r="O12" s="13"/>
      <c r="P12" s="14">
        <v>10621303518</v>
      </c>
      <c r="Q12" s="13"/>
      <c r="R12" s="36">
        <v>1570627745</v>
      </c>
      <c r="S12" s="13"/>
      <c r="T12" s="36">
        <v>12191931263</v>
      </c>
      <c r="U12" s="13"/>
      <c r="V12" s="53">
        <f t="shared" si="0"/>
        <v>9.1125155993450099E-2</v>
      </c>
      <c r="Y12" s="46"/>
    </row>
    <row r="13" spans="1:25" ht="21.75" customHeight="1" x14ac:dyDescent="0.4">
      <c r="A13" s="90" t="s">
        <v>32</v>
      </c>
      <c r="B13" s="90"/>
      <c r="C13" s="8"/>
      <c r="D13" s="14">
        <v>0</v>
      </c>
      <c r="E13" s="13"/>
      <c r="F13" s="14">
        <v>0</v>
      </c>
      <c r="G13" s="13"/>
      <c r="H13" s="14">
        <v>4247073819</v>
      </c>
      <c r="I13" s="13"/>
      <c r="J13" s="14">
        <v>4247073819</v>
      </c>
      <c r="K13" s="13"/>
      <c r="L13" s="53">
        <f>J13/درآمد!$F$11</f>
        <v>4.2940946036427743E-2</v>
      </c>
      <c r="M13" s="13"/>
      <c r="N13" s="14">
        <v>0</v>
      </c>
      <c r="O13" s="13"/>
      <c r="P13" s="14">
        <v>0</v>
      </c>
      <c r="Q13" s="13"/>
      <c r="R13" s="36">
        <v>4247073819</v>
      </c>
      <c r="S13" s="13"/>
      <c r="T13" s="36">
        <v>4247073819</v>
      </c>
      <c r="U13" s="13"/>
      <c r="V13" s="53">
        <f t="shared" si="0"/>
        <v>3.1743556941350587E-2</v>
      </c>
      <c r="Y13" s="46"/>
    </row>
    <row r="14" spans="1:25" ht="21.75" customHeight="1" x14ac:dyDescent="0.4">
      <c r="A14" s="90" t="s">
        <v>25</v>
      </c>
      <c r="B14" s="90"/>
      <c r="C14" s="8"/>
      <c r="D14" s="14">
        <v>0</v>
      </c>
      <c r="E14" s="13"/>
      <c r="F14" s="14">
        <v>7447338906</v>
      </c>
      <c r="G14" s="13"/>
      <c r="H14" s="14">
        <v>1508889955</v>
      </c>
      <c r="I14" s="13"/>
      <c r="J14" s="14">
        <v>8956228861</v>
      </c>
      <c r="K14" s="13"/>
      <c r="L14" s="53">
        <f>J14/درآمد!$F$11</f>
        <v>9.0553862871319626E-2</v>
      </c>
      <c r="M14" s="13"/>
      <c r="N14" s="14">
        <v>0</v>
      </c>
      <c r="O14" s="13"/>
      <c r="P14" s="14">
        <v>9524589508</v>
      </c>
      <c r="Q14" s="13"/>
      <c r="R14" s="36">
        <v>1508889955</v>
      </c>
      <c r="S14" s="13"/>
      <c r="T14" s="36">
        <v>11033479463</v>
      </c>
      <c r="U14" s="13"/>
      <c r="V14" s="53">
        <f t="shared" si="0"/>
        <v>8.2466634327874586E-2</v>
      </c>
      <c r="Y14" s="46"/>
    </row>
    <row r="15" spans="1:25" ht="21.75" customHeight="1" x14ac:dyDescent="0.4">
      <c r="A15" s="90" t="s">
        <v>27</v>
      </c>
      <c r="B15" s="90"/>
      <c r="C15" s="8"/>
      <c r="D15" s="14">
        <v>0</v>
      </c>
      <c r="E15" s="13"/>
      <c r="F15" s="14">
        <v>4930488000</v>
      </c>
      <c r="G15" s="13"/>
      <c r="H15" s="14">
        <v>0</v>
      </c>
      <c r="I15" s="13"/>
      <c r="J15" s="14">
        <v>4930488000</v>
      </c>
      <c r="K15" s="13"/>
      <c r="L15" s="53">
        <f>J15/درآمد!$F$11</f>
        <v>4.9850750932110076E-2</v>
      </c>
      <c r="M15" s="13"/>
      <c r="N15" s="14">
        <v>0</v>
      </c>
      <c r="O15" s="13"/>
      <c r="P15" s="14">
        <v>4691916000</v>
      </c>
      <c r="Q15" s="13"/>
      <c r="R15" s="36">
        <v>0</v>
      </c>
      <c r="S15" s="13"/>
      <c r="T15" s="36">
        <v>4691916000</v>
      </c>
      <c r="U15" s="13"/>
      <c r="V15" s="53">
        <f t="shared" si="0"/>
        <v>3.506840451977411E-2</v>
      </c>
      <c r="Y15" s="46"/>
    </row>
    <row r="16" spans="1:25" ht="21.75" customHeight="1" x14ac:dyDescent="0.4">
      <c r="A16" s="90" t="s">
        <v>33</v>
      </c>
      <c r="B16" s="90"/>
      <c r="C16" s="8"/>
      <c r="D16" s="14">
        <v>0</v>
      </c>
      <c r="E16" s="13"/>
      <c r="F16" s="14">
        <v>1548795646</v>
      </c>
      <c r="G16" s="13"/>
      <c r="H16" s="14">
        <v>0</v>
      </c>
      <c r="I16" s="13"/>
      <c r="J16" s="14">
        <v>1548795646</v>
      </c>
      <c r="K16" s="13"/>
      <c r="L16" s="53">
        <f>J16/درآمد!$F$11</f>
        <v>1.5659428842232762E-2</v>
      </c>
      <c r="M16" s="13"/>
      <c r="N16" s="14">
        <v>0</v>
      </c>
      <c r="O16" s="13"/>
      <c r="P16" s="14">
        <v>1548795646</v>
      </c>
      <c r="Q16" s="13"/>
      <c r="R16" s="36">
        <v>0</v>
      </c>
      <c r="S16" s="13"/>
      <c r="T16" s="36">
        <v>1548795646</v>
      </c>
      <c r="U16" s="13"/>
      <c r="V16" s="53">
        <f t="shared" si="0"/>
        <v>1.1576036790171192E-2</v>
      </c>
      <c r="Y16" s="46"/>
    </row>
    <row r="17" spans="1:25" ht="21.75" customHeight="1" x14ac:dyDescent="0.4">
      <c r="A17" s="90" t="s">
        <v>34</v>
      </c>
      <c r="B17" s="90"/>
      <c r="C17" s="8"/>
      <c r="D17" s="14">
        <v>0</v>
      </c>
      <c r="E17" s="13"/>
      <c r="F17" s="14">
        <v>2098874916</v>
      </c>
      <c r="G17" s="13"/>
      <c r="H17" s="14">
        <v>0</v>
      </c>
      <c r="I17" s="13"/>
      <c r="J17" s="14">
        <v>2098874916</v>
      </c>
      <c r="K17" s="13"/>
      <c r="L17" s="53">
        <f>J17/درآمد!$F$11</f>
        <v>2.122112267085316E-2</v>
      </c>
      <c r="M17" s="13"/>
      <c r="N17" s="14">
        <v>0</v>
      </c>
      <c r="O17" s="13"/>
      <c r="P17" s="14">
        <v>2098874916</v>
      </c>
      <c r="Q17" s="13"/>
      <c r="R17" s="36">
        <v>0</v>
      </c>
      <c r="S17" s="13"/>
      <c r="T17" s="36">
        <v>2098874916</v>
      </c>
      <c r="U17" s="13"/>
      <c r="V17" s="53">
        <f t="shared" si="0"/>
        <v>1.568744934706736E-2</v>
      </c>
      <c r="Y17" s="46"/>
    </row>
    <row r="18" spans="1:25" ht="21.75" customHeight="1" x14ac:dyDescent="0.4">
      <c r="A18" s="90" t="s">
        <v>28</v>
      </c>
      <c r="B18" s="90"/>
      <c r="C18" s="8"/>
      <c r="D18" s="14">
        <v>0</v>
      </c>
      <c r="E18" s="13"/>
      <c r="F18" s="14">
        <v>2226672000</v>
      </c>
      <c r="G18" s="13"/>
      <c r="H18" s="14">
        <v>0</v>
      </c>
      <c r="I18" s="13"/>
      <c r="J18" s="14">
        <v>2226672000</v>
      </c>
      <c r="K18" s="13"/>
      <c r="L18" s="53">
        <f>J18/درآمد!$F$11</f>
        <v>2.251324235643681E-2</v>
      </c>
      <c r="M18" s="13"/>
      <c r="N18" s="14">
        <v>0</v>
      </c>
      <c r="O18" s="13"/>
      <c r="P18" s="14">
        <v>3291299550</v>
      </c>
      <c r="Q18" s="13"/>
      <c r="R18" s="36">
        <v>0</v>
      </c>
      <c r="S18" s="13"/>
      <c r="T18" s="36">
        <v>3291299550</v>
      </c>
      <c r="U18" s="13"/>
      <c r="V18" s="53">
        <f t="shared" si="0"/>
        <v>2.4599891390883914E-2</v>
      </c>
      <c r="Y18" s="46"/>
    </row>
    <row r="19" spans="1:25" ht="21.75" customHeight="1" x14ac:dyDescent="0.4">
      <c r="A19" s="90" t="s">
        <v>29</v>
      </c>
      <c r="B19" s="90"/>
      <c r="C19" s="8"/>
      <c r="D19" s="14">
        <v>0</v>
      </c>
      <c r="E19" s="13"/>
      <c r="F19" s="14">
        <v>6685980300</v>
      </c>
      <c r="G19" s="13"/>
      <c r="H19" s="14">
        <v>0</v>
      </c>
      <c r="I19" s="13"/>
      <c r="J19" s="14">
        <v>6685980300</v>
      </c>
      <c r="K19" s="13"/>
      <c r="L19" s="53">
        <f>J19/درآمد!$F$11</f>
        <v>6.7600030397050884E-2</v>
      </c>
      <c r="M19" s="13"/>
      <c r="N19" s="14">
        <v>0</v>
      </c>
      <c r="O19" s="13"/>
      <c r="P19" s="14">
        <v>9459379800</v>
      </c>
      <c r="Q19" s="13"/>
      <c r="R19" s="36">
        <v>0</v>
      </c>
      <c r="S19" s="13"/>
      <c r="T19" s="36">
        <v>9459379800</v>
      </c>
      <c r="U19" s="13"/>
      <c r="V19" s="53">
        <f t="shared" si="0"/>
        <v>7.0701469790290336E-2</v>
      </c>
      <c r="Y19" s="46"/>
    </row>
    <row r="20" spans="1:25" ht="21.75" customHeight="1" x14ac:dyDescent="0.4">
      <c r="A20" s="90" t="s">
        <v>26</v>
      </c>
      <c r="B20" s="90"/>
      <c r="C20" s="8"/>
      <c r="D20" s="14">
        <v>0</v>
      </c>
      <c r="E20" s="13"/>
      <c r="F20" s="14">
        <v>142378279</v>
      </c>
      <c r="G20" s="13"/>
      <c r="H20" s="14">
        <v>0</v>
      </c>
      <c r="I20" s="13"/>
      <c r="J20" s="14">
        <v>142378279</v>
      </c>
      <c r="K20" s="13"/>
      <c r="L20" s="53">
        <f>J20/درآمد!$F$11</f>
        <v>1.4395459687908132E-3</v>
      </c>
      <c r="M20" s="13"/>
      <c r="N20" s="14">
        <v>0</v>
      </c>
      <c r="O20" s="13"/>
      <c r="P20" s="14">
        <v>119597754</v>
      </c>
      <c r="Q20" s="13"/>
      <c r="R20" s="36">
        <v>0</v>
      </c>
      <c r="S20" s="13"/>
      <c r="T20" s="36">
        <v>119597754</v>
      </c>
      <c r="U20" s="13"/>
      <c r="V20" s="53">
        <f t="shared" si="0"/>
        <v>8.9389972389284712E-4</v>
      </c>
      <c r="Y20" s="46"/>
    </row>
    <row r="21" spans="1:25" ht="21.75" customHeight="1" x14ac:dyDescent="0.4">
      <c r="A21" s="90" t="s">
        <v>30</v>
      </c>
      <c r="B21" s="90"/>
      <c r="C21" s="8"/>
      <c r="D21" s="14">
        <v>0</v>
      </c>
      <c r="E21" s="13"/>
      <c r="F21" s="14">
        <v>2571805015</v>
      </c>
      <c r="G21" s="13"/>
      <c r="H21" s="14">
        <v>0</v>
      </c>
      <c r="I21" s="13"/>
      <c r="J21" s="14">
        <v>2571805015</v>
      </c>
      <c r="K21" s="13"/>
      <c r="L21" s="53">
        <f>J21/درآمد!$F$11</f>
        <v>2.6002783344917707E-2</v>
      </c>
      <c r="M21" s="13"/>
      <c r="N21" s="14">
        <v>0</v>
      </c>
      <c r="O21" s="13"/>
      <c r="P21" s="14">
        <v>10715854229</v>
      </c>
      <c r="Q21" s="13"/>
      <c r="R21" s="36">
        <v>0</v>
      </c>
      <c r="S21" s="13"/>
      <c r="T21" s="36">
        <v>10715854229</v>
      </c>
      <c r="U21" s="13"/>
      <c r="V21" s="53">
        <f t="shared" si="0"/>
        <v>8.0092633985242717E-2</v>
      </c>
      <c r="Y21" s="46"/>
    </row>
    <row r="22" spans="1:25" ht="21.75" customHeight="1" x14ac:dyDescent="0.4">
      <c r="A22" s="90" t="s">
        <v>21</v>
      </c>
      <c r="B22" s="90"/>
      <c r="C22" s="8"/>
      <c r="D22" s="14">
        <v>0</v>
      </c>
      <c r="E22" s="13"/>
      <c r="F22" s="14">
        <v>4160132903</v>
      </c>
      <c r="G22" s="13"/>
      <c r="H22" s="14">
        <v>0</v>
      </c>
      <c r="I22" s="13"/>
      <c r="J22" s="14">
        <v>4160132903</v>
      </c>
      <c r="K22" s="13"/>
      <c r="L22" s="53">
        <f>J22/درآمد!$F$11</f>
        <v>4.2061911354804853E-2</v>
      </c>
      <c r="M22" s="13"/>
      <c r="N22" s="14">
        <v>0</v>
      </c>
      <c r="O22" s="13"/>
      <c r="P22" s="14">
        <v>2689932953</v>
      </c>
      <c r="Q22" s="13"/>
      <c r="R22" s="36">
        <v>0</v>
      </c>
      <c r="S22" s="13"/>
      <c r="T22" s="36">
        <v>2689932953</v>
      </c>
      <c r="U22" s="13"/>
      <c r="V22" s="53">
        <f t="shared" si="0"/>
        <v>2.0105146154976883E-2</v>
      </c>
      <c r="Y22" s="46"/>
    </row>
    <row r="23" spans="1:25" ht="21.75" customHeight="1" x14ac:dyDescent="0.4">
      <c r="A23" s="90" t="s">
        <v>100</v>
      </c>
      <c r="B23" s="90"/>
      <c r="C23" s="8"/>
      <c r="D23" s="14">
        <v>0</v>
      </c>
      <c r="E23" s="13"/>
      <c r="F23" s="14">
        <v>2102040510</v>
      </c>
      <c r="G23" s="13"/>
      <c r="H23" s="14">
        <v>0</v>
      </c>
      <c r="I23" s="13"/>
      <c r="J23" s="14">
        <v>2102040510</v>
      </c>
      <c r="K23" s="13"/>
      <c r="L23" s="53">
        <f>J23/درآمد!$F$11</f>
        <v>2.1253129084426458E-2</v>
      </c>
      <c r="M23" s="13"/>
      <c r="N23" s="14">
        <v>0</v>
      </c>
      <c r="O23" s="13"/>
      <c r="P23" s="14">
        <v>2102040510</v>
      </c>
      <c r="Q23" s="13"/>
      <c r="R23" s="36">
        <v>0</v>
      </c>
      <c r="S23" s="13"/>
      <c r="T23" s="36">
        <v>2102040510</v>
      </c>
      <c r="U23" s="13"/>
      <c r="V23" s="53">
        <f t="shared" si="0"/>
        <v>1.5711109687733597E-2</v>
      </c>
      <c r="Y23" s="46"/>
    </row>
    <row r="24" spans="1:25" ht="21.75" customHeight="1" x14ac:dyDescent="0.4">
      <c r="A24" s="90" t="s">
        <v>24</v>
      </c>
      <c r="B24" s="90"/>
      <c r="C24" s="8"/>
      <c r="D24" s="14">
        <v>0</v>
      </c>
      <c r="E24" s="13"/>
      <c r="F24" s="14">
        <v>3134437188</v>
      </c>
      <c r="G24" s="13"/>
      <c r="H24" s="14">
        <v>0</v>
      </c>
      <c r="I24" s="13"/>
      <c r="J24" s="14">
        <v>3134437188</v>
      </c>
      <c r="K24" s="13"/>
      <c r="L24" s="53">
        <f>J24/درآمد!$F$11</f>
        <v>3.1691395977706767E-2</v>
      </c>
      <c r="M24" s="13"/>
      <c r="N24" s="14">
        <v>0</v>
      </c>
      <c r="O24" s="13"/>
      <c r="P24" s="14">
        <v>6543137629</v>
      </c>
      <c r="Q24" s="13"/>
      <c r="R24" s="36">
        <v>0</v>
      </c>
      <c r="S24" s="13"/>
      <c r="T24" s="36">
        <v>6543137629</v>
      </c>
      <c r="U24" s="13"/>
      <c r="V24" s="53">
        <f t="shared" si="0"/>
        <v>4.8904839132313457E-2</v>
      </c>
      <c r="Y24" s="46"/>
    </row>
    <row r="25" spans="1:25" ht="21.75" customHeight="1" x14ac:dyDescent="0.4">
      <c r="A25" s="91" t="s">
        <v>19</v>
      </c>
      <c r="B25" s="91"/>
      <c r="C25" s="8"/>
      <c r="D25" s="15">
        <v>0</v>
      </c>
      <c r="E25" s="13"/>
      <c r="F25" s="15">
        <v>13798067754</v>
      </c>
      <c r="G25" s="13"/>
      <c r="H25" s="15">
        <v>0</v>
      </c>
      <c r="I25" s="13"/>
      <c r="J25" s="15">
        <v>13798067754</v>
      </c>
      <c r="K25" s="13"/>
      <c r="L25" s="53">
        <f>J25/درآمد!$F$11</f>
        <v>0.13950830809222808</v>
      </c>
      <c r="M25" s="13"/>
      <c r="N25" s="15">
        <v>0</v>
      </c>
      <c r="O25" s="13"/>
      <c r="P25" s="14">
        <v>3682217334</v>
      </c>
      <c r="Q25" s="13"/>
      <c r="R25" s="37">
        <v>0</v>
      </c>
      <c r="S25" s="13"/>
      <c r="T25" s="37">
        <v>3682217334</v>
      </c>
      <c r="U25" s="13"/>
      <c r="V25" s="53">
        <f t="shared" si="0"/>
        <v>2.7521696253393318E-2</v>
      </c>
      <c r="Y25" s="46"/>
    </row>
    <row r="26" spans="1:25" ht="21.75" customHeight="1" x14ac:dyDescent="0.4">
      <c r="A26" s="92" t="s">
        <v>36</v>
      </c>
      <c r="B26" s="92"/>
      <c r="C26" s="8"/>
      <c r="D26" s="16">
        <v>0</v>
      </c>
      <c r="E26" s="13"/>
      <c r="F26" s="16">
        <f>SUM(F9:F25)</f>
        <v>83803438043</v>
      </c>
      <c r="G26" s="13"/>
      <c r="H26" s="16">
        <f>SUM(H9:H25)</f>
        <v>13413371085</v>
      </c>
      <c r="I26" s="13"/>
      <c r="J26" s="16">
        <f>SUM(J9:J25)</f>
        <v>97216809128</v>
      </c>
      <c r="K26" s="13"/>
      <c r="L26" s="55">
        <f>SUM(L9:L25)</f>
        <v>0.98293129163977566</v>
      </c>
      <c r="M26" s="13"/>
      <c r="N26" s="16">
        <v>0</v>
      </c>
      <c r="O26" s="13"/>
      <c r="P26" s="16">
        <f>SUM(P9:P25)</f>
        <v>118125056869</v>
      </c>
      <c r="Q26" s="13"/>
      <c r="R26" s="38">
        <f>SUM(R9:R25)</f>
        <v>13413371085</v>
      </c>
      <c r="S26" s="13"/>
      <c r="T26" s="38">
        <f>SUM(T9:T25)</f>
        <v>131538427954</v>
      </c>
      <c r="U26" s="13"/>
      <c r="V26" s="55">
        <f>SUM(V9:V25)</f>
        <v>0.98314692790451352</v>
      </c>
      <c r="Y26" s="46"/>
    </row>
    <row r="28" spans="1:25" x14ac:dyDescent="0.2"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73"/>
      <c r="Q28" s="68"/>
      <c r="R28" s="73"/>
    </row>
  </sheetData>
  <mergeCells count="27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A25:B25"/>
    <mergeCell ref="A26:B26"/>
    <mergeCell ref="A22:B22"/>
    <mergeCell ref="A23:B23"/>
    <mergeCell ref="A24:B24"/>
  </mergeCells>
  <pageMargins left="0.39" right="0.39" top="0.39" bottom="0.39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2024-12-21T09:18:12Z</dcterms:created>
  <dcterms:modified xsi:type="dcterms:W3CDTF">2024-12-24T06:06:57Z</dcterms:modified>
</cp:coreProperties>
</file>