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adeghzadeh\Desktop\008 ابان\"/>
    </mc:Choice>
  </mc:AlternateContent>
  <xr:revisionPtr revIDLastSave="0" documentId="13_ncr:1_{91E7EF77-12E5-4929-9A1A-553EA56DEBF2}" xr6:coauthVersionLast="47" xr6:coauthVersionMax="47" xr10:uidLastSave="{00000000-0000-0000-0000-000000000000}"/>
  <bookViews>
    <workbookView xWindow="-120" yWindow="-120" windowWidth="24240" windowHeight="13140" tabRatio="669" xr2:uid="{00000000-000D-0000-FFFF-FFFF00000000}"/>
  </bookViews>
  <sheets>
    <sheet name="0" sheetId="22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سود سپرده بانکی" sheetId="18" r:id="rId8"/>
    <sheet name="درآمد ناشی از تغییر قیمت اوراق" sheetId="21" r:id="rId9"/>
  </sheets>
  <definedNames>
    <definedName name="_xlnm.Print_Area" localSheetId="3">درآمد!$A$1:$K$13</definedName>
    <definedName name="_xlnm.Print_Area" localSheetId="5">'درآمد سپرده بانکی'!$A$1:$J$11</definedName>
    <definedName name="_xlnm.Print_Area" localSheetId="4">'درآمد سرمایه گذاری در سهام'!$A$1:$V$24</definedName>
    <definedName name="_xlnm.Print_Area" localSheetId="8">'درآمد ناشی از تغییر قیمت اوراق'!$A$1:$Q$23</definedName>
    <definedName name="_xlnm.Print_Area" localSheetId="6">'سایر درآمدها'!$A$1:$G$10</definedName>
    <definedName name="_xlnm.Print_Area" localSheetId="2">سپرده!$A$1:$M$13</definedName>
    <definedName name="_xlnm.Print_Area" localSheetId="1">سهام!$A$1:$AA$24</definedName>
    <definedName name="_xlnm.Print_Area" localSheetId="7">'سود سپرده بانکی'!$A$1:$N$11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21" l="1"/>
  <c r="Q10" i="21"/>
  <c r="Q11" i="21"/>
  <c r="Q12" i="21"/>
  <c r="Q13" i="21"/>
  <c r="Q14" i="21"/>
  <c r="Q15" i="21"/>
  <c r="Q16" i="21"/>
  <c r="Q17" i="21"/>
  <c r="Q18" i="21"/>
  <c r="Q19" i="21"/>
  <c r="Q20" i="21"/>
  <c r="Q21" i="21"/>
  <c r="Q9" i="21"/>
  <c r="Q8" i="21"/>
  <c r="J10" i="8"/>
  <c r="J8" i="8"/>
  <c r="AA23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10" i="2"/>
  <c r="AA9" i="2"/>
  <c r="L12" i="7"/>
  <c r="L10" i="7"/>
  <c r="L11" i="7"/>
  <c r="L9" i="7"/>
  <c r="O22" i="21" l="1"/>
  <c r="M22" i="21"/>
  <c r="I22" i="21"/>
  <c r="G22" i="21"/>
  <c r="E22" i="21"/>
  <c r="M10" i="18"/>
  <c r="I10" i="18"/>
  <c r="G10" i="18"/>
  <c r="C10" i="18"/>
  <c r="F9" i="14"/>
  <c r="F10" i="8" s="1"/>
  <c r="D9" i="14"/>
  <c r="H10" i="13"/>
  <c r="D10" i="13"/>
  <c r="T23" i="9"/>
  <c r="P23" i="9"/>
  <c r="J23" i="9"/>
  <c r="F23" i="9"/>
  <c r="F9" i="8"/>
  <c r="J9" i="8" s="1"/>
  <c r="J11" i="8" s="1"/>
  <c r="F8" i="8"/>
  <c r="D12" i="7"/>
  <c r="F12" i="7"/>
  <c r="H12" i="7"/>
  <c r="J12" i="7"/>
  <c r="J11" i="7"/>
  <c r="J10" i="7"/>
  <c r="J9" i="7"/>
  <c r="I23" i="2"/>
  <c r="G23" i="2"/>
  <c r="W23" i="2"/>
  <c r="Y23" i="2"/>
  <c r="F11" i="8" l="1"/>
  <c r="L12" i="9" l="1"/>
  <c r="L16" i="9"/>
  <c r="L20" i="9"/>
  <c r="L9" i="9"/>
  <c r="L23" i="9" s="1"/>
  <c r="L13" i="9"/>
  <c r="L17" i="9"/>
  <c r="L21" i="9"/>
  <c r="L14" i="9"/>
  <c r="L18" i="9"/>
  <c r="L22" i="9"/>
  <c r="L11" i="9"/>
  <c r="L15" i="9"/>
  <c r="L19" i="9"/>
  <c r="L10" i="9"/>
  <c r="H9" i="8"/>
  <c r="H10" i="8"/>
  <c r="H8" i="8"/>
  <c r="H11" i="8" l="1"/>
</calcChain>
</file>

<file path=xl/sharedStrings.xml><?xml version="1.0" encoding="utf-8"?>
<sst xmlns="http://schemas.openxmlformats.org/spreadsheetml/2006/main" count="193" uniqueCount="85">
  <si>
    <t>صندوق سرمایه گذاری بخشی صنایع معیار</t>
  </si>
  <si>
    <t>صورت وضعیت پرتفوی</t>
  </si>
  <si>
    <t>برای ماه منتهی به 1403/08/30</t>
  </si>
  <si>
    <t>-1</t>
  </si>
  <si>
    <t>سرمایه گذاری ها</t>
  </si>
  <si>
    <t>-1-1</t>
  </si>
  <si>
    <t>سرمایه گذاری در سهام و حق تقدم سهام</t>
  </si>
  <si>
    <t>1403/07/30</t>
  </si>
  <si>
    <t>تغییرات طی دوره</t>
  </si>
  <si>
    <t>1403/08/30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</si>
  <si>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</si>
  <si>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</si>
  <si>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</si>
  <si>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</si>
  <si>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</si>
  <si>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</si>
  <si>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</si>
  <si>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</si>
  <si>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</si>
  <si>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</si>
  <si>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</si>
  <si>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بهمن  دیزل</t>
  </si>
  <si>
    <t>بیمه اتکایی ایران معین</t>
  </si>
  <si>
    <t>رادیاتور ایران‌</t>
  </si>
  <si>
    <t>زامیاد</t>
  </si>
  <si>
    <t>سایپا</t>
  </si>
  <si>
    <t>سایپا دیزل</t>
  </si>
  <si>
    <t>سرمایه‌گذاری‌ رنا(هلدینگ‌</t>
  </si>
  <si>
    <t>سرمایه‌گذاری‌ سایپا</t>
  </si>
  <si>
    <t>فولاد مبارکه اصفهان</t>
  </si>
  <si>
    <t>گروه‌بهمن‌</t>
  </si>
  <si>
    <t>گسترش‌سرمایه‌گذاری‌ایران‌خودرو</t>
  </si>
  <si>
    <t>موتورسازان‌تراکتورسازی‌ایران‌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</si>
  <si>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</si>
  <si>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</si>
  <si>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</si>
  <si>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</si>
  <si>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</si>
  <si>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</si>
  <si>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</si>
  <si>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</si>
  <si>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</si>
  <si>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</si>
  <si>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</si>
  <si>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</si>
  <si>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</si>
  <si>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</si>
  <si>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</si>
  <si>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2-2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</si>
  <si>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</si>
  <si>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</si>
  <si>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</si>
  <si>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</si>
  <si>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</si>
  <si>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</si>
  <si>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</si>
  <si>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</si>
  <si>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</si>
  <si>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</si>
  <si>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</si>
  <si>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</si>
  <si>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</si>
  <si>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</si>
  <si>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</si>
  <si>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</si>
  <si>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هزینه تنزیل</t>
  </si>
  <si>
    <t>درآمد سود</t>
  </si>
  <si>
    <t>خالص درآمد</t>
  </si>
  <si>
    <t>سود سپرده بانکی</t>
  </si>
  <si>
    <t>ارزش دفتری</t>
  </si>
  <si>
    <t>درآمد ناشی از تغییر قیمت اوراق بهادار</t>
  </si>
  <si>
    <t>سود و زیان ناشی از تغییر قیمت</t>
  </si>
  <si>
    <t>----</t>
  </si>
  <si>
    <t>-----</t>
  </si>
  <si>
    <t xml:space="preserve">سپرده کوتاه مدت موسسه اعتباری ملل  </t>
  </si>
  <si>
    <t xml:space="preserve">سپرده کوتاه مدت بانک خاورمیانه </t>
  </si>
  <si>
    <t>سپرده کوتاه مدت بانک گردشگری</t>
  </si>
  <si>
    <t>سرمایه‌گذاری‌ رنا ( هلدینگ‌ )</t>
  </si>
  <si>
    <t>2-1</t>
  </si>
  <si>
    <t>2-3</t>
  </si>
  <si>
    <t>------</t>
  </si>
  <si>
    <t>صورت وضعیت پورتفوی</t>
  </si>
  <si>
    <t>سپرده کوتاه مدت موسسه اعتباری ملل</t>
  </si>
  <si>
    <t>سپرده کوتاه مدت بانک خاورمیانه</t>
  </si>
  <si>
    <t xml:space="preserve">سپرده کوتاه مدت بانک خاورمیانه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</si>
</sst>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%"/>
    <numFmt numFmtId="165" formatCode="0.0%"/>
    <numFmt numFmtId="166" formatCode="_(* #,##0_);_(* \(#,##0\);_(* &quot;-&quot;??_);_(@_)"/>
  </numFmts>
  <fonts count="1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8"/>
      <name val="Arial"/>
      <charset val="1"/>
    </font>
    <font>
      <sz val="10"/>
      <color rgb="FF000000"/>
      <name val="Arial"/>
      <family val="2"/>
    </font>
    <font>
      <sz val="11"/>
      <name val="Calibri"/>
      <family val="2"/>
    </font>
    <font>
      <b/>
      <sz val="16"/>
      <color rgb="FF000000"/>
      <name val="B Nazanin"/>
      <charset val="178"/>
    </font>
    <font>
      <sz val="10"/>
      <color rgb="FF000000"/>
      <name val="IRAN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</cellStyleXfs>
  <cellXfs count="61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3" fontId="4" fillId="0" borderId="5" xfId="0" quotePrefix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7" fontId="4" fillId="0" borderId="2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37" fontId="4" fillId="0" borderId="4" xfId="0" applyNumberFormat="1" applyFont="1" applyFill="1" applyBorder="1" applyAlignment="1">
      <alignment horizontal="center" vertical="center"/>
    </xf>
    <xf numFmtId="37" fontId="4" fillId="0" borderId="5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0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left"/>
    </xf>
    <xf numFmtId="3" fontId="0" fillId="0" borderId="0" xfId="0" applyNumberFormat="1" applyAlignment="1">
      <alignment horizontal="left"/>
    </xf>
    <xf numFmtId="0" fontId="4" fillId="0" borderId="2" xfId="0" quotePrefix="1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10" fontId="4" fillId="0" borderId="4" xfId="1" applyNumberFormat="1" applyFont="1" applyFill="1" applyBorder="1" applyAlignment="1">
      <alignment horizontal="center" vertical="center"/>
    </xf>
    <xf numFmtId="9" fontId="4" fillId="0" borderId="5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3" fontId="0" fillId="0" borderId="0" xfId="0" applyNumberFormat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165" fontId="4" fillId="0" borderId="5" xfId="1" applyNumberFormat="1" applyFont="1" applyFill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8" fillId="0" borderId="0" xfId="2"/>
    <xf numFmtId="165" fontId="0" fillId="0" borderId="0" xfId="1" applyNumberFormat="1" applyFont="1" applyAlignment="1">
      <alignment horizontal="left"/>
    </xf>
    <xf numFmtId="165" fontId="4" fillId="0" borderId="2" xfId="1" applyNumberFormat="1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left"/>
    </xf>
    <xf numFmtId="10" fontId="4" fillId="0" borderId="0" xfId="1" applyNumberFormat="1" applyFont="1" applyFill="1" applyBorder="1" applyAlignment="1">
      <alignment horizontal="center" vertical="center"/>
    </xf>
    <xf numFmtId="10" fontId="4" fillId="0" borderId="5" xfId="1" applyNumberFormat="1" applyFont="1" applyFill="1" applyBorder="1" applyAlignment="1">
      <alignment horizontal="center" vertical="center"/>
    </xf>
    <xf numFmtId="43" fontId="0" fillId="0" borderId="0" xfId="3" applyFont="1" applyAlignment="1">
      <alignment horizontal="left"/>
    </xf>
    <xf numFmtId="166" fontId="0" fillId="0" borderId="0" xfId="3" applyNumberFormat="1" applyFont="1" applyAlignment="1">
      <alignment horizontal="left"/>
    </xf>
    <xf numFmtId="9" fontId="4" fillId="0" borderId="4" xfId="1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2" xfId="2" xr:uid="{DB3F201E-DFDA-472B-88B0-5F927A66B2AA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28576</xdr:rowOff>
    </xdr:from>
    <xdr:to>
      <xdr:col>5</xdr:col>
      <xdr:colOff>550035</xdr:colOff>
      <xdr:row>25</xdr:row>
      <xdr:rowOff>26831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E3D2F8-1639-4640-B327-72DF6B101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88365" y="28576"/>
          <a:ext cx="3598034" cy="4760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B9CF5-93A7-41B3-97F3-9F363B391BFB}">
  <dimension ref="A27:Y29"/>
  <sheetViews>
    <sheetView showGridLines="0" rightToLeft="1" tabSelected="1" view="pageBreakPreview" topLeftCell="B4" zoomScaleNormal="100" zoomScaleSheetLayoutView="100" workbookViewId="0">
      <selection activeCell="I7" sqref="I7"/>
    </sheetView>
  </sheetViews>
  <sheetFormatPr defaultRowHeight="15"/>
  <cols>
    <col min="1" max="16384" width="9.140625" style="42"/>
  </cols>
  <sheetData>
    <row r="27" spans="1:25" ht="26.25">
      <c r="A27" s="51" t="s">
        <v>0</v>
      </c>
      <c r="B27" s="51"/>
      <c r="C27" s="51"/>
      <c r="D27" s="51"/>
      <c r="E27" s="51"/>
      <c r="F27" s="5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26.25">
      <c r="A28" s="51" t="s">
        <v>81</v>
      </c>
      <c r="B28" s="51"/>
      <c r="C28" s="51"/>
      <c r="D28" s="51"/>
      <c r="E28" s="51"/>
      <c r="F28" s="5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26.25">
      <c r="A29" s="51" t="s">
        <v>2</v>
      </c>
      <c r="B29" s="51"/>
      <c r="C29" s="51"/>
      <c r="D29" s="51"/>
      <c r="E29" s="51"/>
      <c r="F29" s="5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</sheetData>
  <mergeCells count="3">
    <mergeCell ref="A27:F27"/>
    <mergeCell ref="A28:F28"/>
    <mergeCell ref="A29:F2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23"/>
  <sheetViews>
    <sheetView rightToLeft="1" view="pageBreakPreview" zoomScale="83" zoomScaleNormal="100" zoomScaleSheetLayoutView="83" workbookViewId="0">
      <selection activeCell="A9" sqref="A9:C9"/>
    </sheetView>
  </sheetViews>
  <sheetFormatPr defaultRowHeight="12.75"/>
  <cols>
    <col min="1" max="2" width="2.5703125" customWidth="1"/>
    <col min="3" max="3" width="23.42578125" customWidth="1"/>
    <col min="4" max="4" width="1.28515625" customWidth="1"/>
    <col min="5" max="5" width="11.7109375" customWidth="1"/>
    <col min="6" max="6" width="1.28515625" customWidth="1"/>
    <col min="7" max="7" width="15.5703125" customWidth="1"/>
    <col min="8" max="8" width="1.28515625" customWidth="1"/>
    <col min="9" max="9" width="15.5703125" customWidth="1"/>
    <col min="10" max="10" width="1.28515625" customWidth="1"/>
    <col min="11" max="11" width="14.28515625" customWidth="1"/>
    <col min="12" max="12" width="1.28515625" customWidth="1"/>
    <col min="13" max="13" width="14.28515625" customWidth="1"/>
    <col min="14" max="14" width="1.28515625" customWidth="1"/>
    <col min="15" max="15" width="14.28515625" customWidth="1"/>
    <col min="16" max="16" width="1.28515625" customWidth="1"/>
    <col min="17" max="17" width="14.28515625" customWidth="1"/>
    <col min="18" max="18" width="1.28515625" customWidth="1"/>
    <col min="19" max="19" width="15.5703125" customWidth="1"/>
    <col min="20" max="20" width="1.28515625" customWidth="1"/>
    <col min="21" max="21" width="17.28515625" customWidth="1"/>
    <col min="22" max="22" width="1.28515625" customWidth="1"/>
    <col min="23" max="23" width="21.7109375" customWidth="1"/>
    <col min="24" max="24" width="1.28515625" customWidth="1"/>
    <col min="25" max="25" width="16.85546875" customWidth="1"/>
    <col min="26" max="26" width="1.28515625" customWidth="1"/>
    <col min="27" max="27" width="18.28515625" customWidth="1"/>
    <col min="29" max="29" width="19.28515625" bestFit="1" customWidth="1"/>
    <col min="30" max="31" width="12.5703125" bestFit="1" customWidth="1"/>
  </cols>
  <sheetData>
    <row r="1" spans="1:31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31" ht="21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pans="1:31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31" ht="15.75" customHeight="1">
      <c r="A4" s="1" t="s">
        <v>3</v>
      </c>
      <c r="B4" s="55" t="s">
        <v>4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</row>
    <row r="5" spans="1:31" ht="19.5" customHeight="1">
      <c r="A5" s="55" t="s">
        <v>5</v>
      </c>
      <c r="B5" s="55"/>
      <c r="C5" s="55" t="s">
        <v>6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31" ht="14.45" customHeight="1">
      <c r="E6" s="52" t="s">
        <v>7</v>
      </c>
      <c r="F6" s="52"/>
      <c r="G6" s="52"/>
      <c r="H6" s="52"/>
      <c r="I6" s="52"/>
      <c r="K6" s="52" t="s">
        <v>8</v>
      </c>
      <c r="L6" s="52"/>
      <c r="M6" s="52"/>
      <c r="N6" s="52"/>
      <c r="O6" s="52"/>
      <c r="P6" s="52"/>
      <c r="Q6" s="52"/>
      <c r="S6" s="52" t="s">
        <v>9</v>
      </c>
      <c r="T6" s="52"/>
      <c r="U6" s="52"/>
      <c r="V6" s="52"/>
      <c r="W6" s="52"/>
      <c r="X6" s="52"/>
      <c r="Y6" s="52"/>
      <c r="Z6" s="52"/>
      <c r="AA6" s="52"/>
    </row>
    <row r="7" spans="1:31" ht="14.45" customHeight="1">
      <c r="E7" s="3"/>
      <c r="F7" s="3"/>
      <c r="G7" s="3"/>
      <c r="H7" s="3"/>
      <c r="I7" s="3"/>
      <c r="K7" s="53" t="s">
        <v>10</v>
      </c>
      <c r="L7" s="53"/>
      <c r="M7" s="53"/>
      <c r="N7" s="3"/>
      <c r="O7" s="53" t="s">
        <v>11</v>
      </c>
      <c r="P7" s="53"/>
      <c r="Q7" s="53"/>
      <c r="S7" s="3"/>
      <c r="T7" s="3"/>
      <c r="U7" s="3"/>
      <c r="V7" s="3"/>
      <c r="W7" s="3"/>
      <c r="X7" s="3"/>
      <c r="Y7" s="3"/>
      <c r="Z7" s="3"/>
      <c r="AA7" s="3"/>
    </row>
    <row r="8" spans="1:31" ht="14.45" customHeight="1">
      <c r="A8" s="52" t="s">
        <v>12</v>
      </c>
      <c r="B8" s="52"/>
      <c r="C8" s="52"/>
      <c r="E8" s="2" t="s">
        <v>13</v>
      </c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  <c r="AB8" s="45"/>
    </row>
    <row r="9" spans="1:31" ht="21.75" customHeight="1">
      <c r="A9" s="56" t="s">
        <v>19</v>
      </c>
      <c r="B9" s="56"/>
      <c r="C9" s="56"/>
      <c r="E9" s="12">
        <v>49400000</v>
      </c>
      <c r="F9" s="11"/>
      <c r="G9" s="12">
        <v>132550404953</v>
      </c>
      <c r="H9" s="11"/>
      <c r="I9" s="12">
        <v>70270786170</v>
      </c>
      <c r="J9" s="11"/>
      <c r="K9" s="12">
        <v>0</v>
      </c>
      <c r="L9" s="11"/>
      <c r="M9" s="12">
        <v>0</v>
      </c>
      <c r="N9" s="11"/>
      <c r="O9" s="12">
        <v>0</v>
      </c>
      <c r="P9" s="11"/>
      <c r="Q9" s="12">
        <v>0</v>
      </c>
      <c r="R9" s="11"/>
      <c r="S9" s="12">
        <v>49400000</v>
      </c>
      <c r="T9" s="11"/>
      <c r="U9" s="12">
        <v>1364</v>
      </c>
      <c r="V9" s="11"/>
      <c r="W9" s="12">
        <v>132550404953</v>
      </c>
      <c r="X9" s="11"/>
      <c r="Y9" s="12">
        <v>66980679480</v>
      </c>
      <c r="Z9" s="11"/>
      <c r="AA9" s="33">
        <f>Y9/927561025942</f>
        <v>7.2211614768933036E-2</v>
      </c>
      <c r="AB9" s="27"/>
      <c r="AC9" s="49"/>
      <c r="AD9" s="27"/>
      <c r="AE9" s="27"/>
    </row>
    <row r="10" spans="1:31" ht="21.75" customHeight="1">
      <c r="A10" s="57" t="s">
        <v>20</v>
      </c>
      <c r="B10" s="57"/>
      <c r="C10" s="57"/>
      <c r="E10" s="14">
        <v>58200000</v>
      </c>
      <c r="F10" s="11"/>
      <c r="G10" s="14">
        <v>186940713803</v>
      </c>
      <c r="H10" s="11"/>
      <c r="I10" s="14">
        <v>125426843280</v>
      </c>
      <c r="J10" s="11"/>
      <c r="K10" s="14">
        <v>0</v>
      </c>
      <c r="L10" s="11"/>
      <c r="M10" s="14">
        <v>0</v>
      </c>
      <c r="N10" s="11"/>
      <c r="O10" s="14">
        <v>0</v>
      </c>
      <c r="P10" s="11"/>
      <c r="Q10" s="14">
        <v>0</v>
      </c>
      <c r="R10" s="11"/>
      <c r="S10" s="14">
        <v>58200000</v>
      </c>
      <c r="T10" s="11"/>
      <c r="U10" s="14">
        <v>2960</v>
      </c>
      <c r="V10" s="11"/>
      <c r="W10" s="14">
        <v>186940713803</v>
      </c>
      <c r="X10" s="11"/>
      <c r="Y10" s="14">
        <v>171246981600</v>
      </c>
      <c r="Z10" s="11"/>
      <c r="AA10" s="34">
        <f>Y10/927561025942</f>
        <v>0.18462071692381349</v>
      </c>
      <c r="AB10" s="27"/>
      <c r="AC10" s="49"/>
      <c r="AD10" s="27"/>
      <c r="AE10" s="27"/>
    </row>
    <row r="11" spans="1:31" ht="21.75" customHeight="1">
      <c r="A11" s="57" t="s">
        <v>21</v>
      </c>
      <c r="B11" s="57"/>
      <c r="C11" s="57"/>
      <c r="E11" s="14">
        <v>17000000</v>
      </c>
      <c r="F11" s="11"/>
      <c r="G11" s="14">
        <v>66479308452</v>
      </c>
      <c r="H11" s="11"/>
      <c r="I11" s="14">
        <v>43717324950</v>
      </c>
      <c r="J11" s="11"/>
      <c r="K11" s="14">
        <v>0</v>
      </c>
      <c r="L11" s="11"/>
      <c r="M11" s="14">
        <v>0</v>
      </c>
      <c r="N11" s="11"/>
      <c r="O11" s="14">
        <v>0</v>
      </c>
      <c r="P11" s="11"/>
      <c r="Q11" s="14">
        <v>0</v>
      </c>
      <c r="R11" s="11"/>
      <c r="S11" s="14">
        <v>17000000</v>
      </c>
      <c r="T11" s="11"/>
      <c r="U11" s="14">
        <v>2740</v>
      </c>
      <c r="V11" s="11"/>
      <c r="W11" s="14">
        <v>66479308452</v>
      </c>
      <c r="X11" s="11"/>
      <c r="Y11" s="14">
        <v>46302849000</v>
      </c>
      <c r="Z11" s="11"/>
      <c r="AA11" s="34">
        <f t="shared" ref="AA11:AA22" si="0">Y11/927561025942</f>
        <v>4.9918924690670753E-2</v>
      </c>
      <c r="AB11" s="27"/>
      <c r="AC11" s="49"/>
      <c r="AD11" s="27"/>
      <c r="AE11" s="27"/>
    </row>
    <row r="12" spans="1:31" ht="21.75" customHeight="1">
      <c r="A12" s="57" t="s">
        <v>22</v>
      </c>
      <c r="B12" s="57"/>
      <c r="C12" s="57"/>
      <c r="E12" s="14">
        <v>2362500</v>
      </c>
      <c r="F12" s="11"/>
      <c r="G12" s="14">
        <v>5947224425</v>
      </c>
      <c r="H12" s="11"/>
      <c r="I12" s="14">
        <v>5060894934.375</v>
      </c>
      <c r="J12" s="11"/>
      <c r="K12" s="14">
        <v>0</v>
      </c>
      <c r="L12" s="11"/>
      <c r="M12" s="14">
        <v>0</v>
      </c>
      <c r="N12" s="11"/>
      <c r="O12" s="14">
        <v>0</v>
      </c>
      <c r="P12" s="11"/>
      <c r="Q12" s="14">
        <v>0</v>
      </c>
      <c r="R12" s="11"/>
      <c r="S12" s="14">
        <v>2362500</v>
      </c>
      <c r="T12" s="11"/>
      <c r="U12" s="14">
        <v>2532</v>
      </c>
      <c r="V12" s="11"/>
      <c r="W12" s="14">
        <v>5947224425</v>
      </c>
      <c r="X12" s="11"/>
      <c r="Y12" s="14">
        <v>5946257992.5</v>
      </c>
      <c r="Z12" s="11"/>
      <c r="AA12" s="34">
        <f t="shared" si="0"/>
        <v>6.4106380347979577E-3</v>
      </c>
      <c r="AB12" s="27"/>
      <c r="AC12" s="49"/>
      <c r="AD12" s="27"/>
      <c r="AE12" s="27"/>
    </row>
    <row r="13" spans="1:31" ht="21.75" customHeight="1">
      <c r="A13" s="57" t="s">
        <v>23</v>
      </c>
      <c r="B13" s="57"/>
      <c r="C13" s="57"/>
      <c r="E13" s="14">
        <v>6000000</v>
      </c>
      <c r="F13" s="11"/>
      <c r="G13" s="14">
        <v>20773259533</v>
      </c>
      <c r="H13" s="11"/>
      <c r="I13" s="14">
        <v>18042007500</v>
      </c>
      <c r="J13" s="11"/>
      <c r="K13" s="14">
        <v>0</v>
      </c>
      <c r="L13" s="11"/>
      <c r="M13" s="14">
        <v>0</v>
      </c>
      <c r="N13" s="11"/>
      <c r="O13" s="14">
        <v>0</v>
      </c>
      <c r="P13" s="11"/>
      <c r="Q13" s="14">
        <v>0</v>
      </c>
      <c r="R13" s="11"/>
      <c r="S13" s="14">
        <v>6000000</v>
      </c>
      <c r="T13" s="11"/>
      <c r="U13" s="14">
        <v>3611</v>
      </c>
      <c r="V13" s="11"/>
      <c r="W13" s="14">
        <v>20773259533</v>
      </c>
      <c r="X13" s="11"/>
      <c r="Y13" s="14">
        <v>21537087300</v>
      </c>
      <c r="Z13" s="11"/>
      <c r="AA13" s="34">
        <f t="shared" si="0"/>
        <v>2.3219051574668796E-2</v>
      </c>
      <c r="AB13" s="27"/>
      <c r="AC13" s="49"/>
      <c r="AD13" s="27"/>
      <c r="AE13" s="27"/>
    </row>
    <row r="14" spans="1:31" ht="21.75" customHeight="1">
      <c r="A14" s="57" t="s">
        <v>24</v>
      </c>
      <c r="B14" s="57"/>
      <c r="C14" s="57"/>
      <c r="E14" s="14">
        <v>19707492</v>
      </c>
      <c r="F14" s="11"/>
      <c r="G14" s="14">
        <v>85993855840</v>
      </c>
      <c r="H14" s="11"/>
      <c r="I14" s="14">
        <v>64393093973.086197</v>
      </c>
      <c r="J14" s="11"/>
      <c r="K14" s="14">
        <v>0</v>
      </c>
      <c r="L14" s="11"/>
      <c r="M14" s="14">
        <v>0</v>
      </c>
      <c r="N14" s="11"/>
      <c r="O14" s="14">
        <v>0</v>
      </c>
      <c r="P14" s="11"/>
      <c r="Q14" s="14">
        <v>0</v>
      </c>
      <c r="R14" s="11"/>
      <c r="S14" s="14">
        <v>19707492</v>
      </c>
      <c r="T14" s="11"/>
      <c r="U14" s="14">
        <v>4079</v>
      </c>
      <c r="V14" s="11"/>
      <c r="W14" s="14">
        <v>85993855840</v>
      </c>
      <c r="X14" s="11"/>
      <c r="Y14" s="14">
        <v>79908558051.7854</v>
      </c>
      <c r="Z14" s="11"/>
      <c r="AA14" s="34">
        <f t="shared" si="0"/>
        <v>8.6149111289613459E-2</v>
      </c>
      <c r="AB14" s="27"/>
      <c r="AC14" s="49"/>
      <c r="AD14" s="27"/>
      <c r="AE14" s="27"/>
    </row>
    <row r="15" spans="1:31" ht="21.75" customHeight="1">
      <c r="A15" s="57" t="s">
        <v>25</v>
      </c>
      <c r="B15" s="57"/>
      <c r="C15" s="57"/>
      <c r="E15" s="14">
        <v>28238976</v>
      </c>
      <c r="F15" s="11"/>
      <c r="G15" s="14">
        <v>79329125361</v>
      </c>
      <c r="H15" s="11"/>
      <c r="I15" s="14">
        <v>60156054620.870399</v>
      </c>
      <c r="J15" s="11"/>
      <c r="K15" s="14">
        <v>0</v>
      </c>
      <c r="L15" s="11"/>
      <c r="M15" s="14">
        <v>0</v>
      </c>
      <c r="N15" s="11"/>
      <c r="O15" s="14">
        <v>0</v>
      </c>
      <c r="P15" s="11"/>
      <c r="Q15" s="14">
        <v>0</v>
      </c>
      <c r="R15" s="11"/>
      <c r="S15" s="14">
        <v>28238976</v>
      </c>
      <c r="T15" s="11"/>
      <c r="U15" s="14">
        <v>2499</v>
      </c>
      <c r="V15" s="11"/>
      <c r="W15" s="14">
        <v>79329125361</v>
      </c>
      <c r="X15" s="11"/>
      <c r="Y15" s="14">
        <v>70149314277.907196</v>
      </c>
      <c r="Z15" s="11"/>
      <c r="AA15" s="34">
        <f t="shared" si="0"/>
        <v>7.5627707844522565E-2</v>
      </c>
      <c r="AB15" s="27"/>
      <c r="AC15" s="49"/>
      <c r="AD15" s="27"/>
      <c r="AE15" s="27"/>
    </row>
    <row r="16" spans="1:31" ht="21.75" customHeight="1">
      <c r="A16" s="57" t="s">
        <v>26</v>
      </c>
      <c r="B16" s="57"/>
      <c r="C16" s="57"/>
      <c r="E16" s="14">
        <v>286461</v>
      </c>
      <c r="F16" s="11"/>
      <c r="G16" s="14">
        <v>6880817598</v>
      </c>
      <c r="H16" s="11"/>
      <c r="I16" s="14">
        <v>4729806412.6005001</v>
      </c>
      <c r="J16" s="11"/>
      <c r="K16" s="14">
        <v>0</v>
      </c>
      <c r="L16" s="11"/>
      <c r="M16" s="14">
        <v>0</v>
      </c>
      <c r="N16" s="11"/>
      <c r="O16" s="14">
        <v>0</v>
      </c>
      <c r="P16" s="11"/>
      <c r="Q16" s="14">
        <v>0</v>
      </c>
      <c r="R16" s="11"/>
      <c r="S16" s="14">
        <v>286461</v>
      </c>
      <c r="T16" s="11"/>
      <c r="U16" s="14">
        <v>16310</v>
      </c>
      <c r="V16" s="11"/>
      <c r="W16" s="14">
        <v>6880817598</v>
      </c>
      <c r="X16" s="11"/>
      <c r="Y16" s="14">
        <v>4644379445.4855003</v>
      </c>
      <c r="Z16" s="11"/>
      <c r="AA16" s="34">
        <f t="shared" si="0"/>
        <v>5.0070877447322927E-3</v>
      </c>
      <c r="AB16" s="27"/>
      <c r="AC16" s="49"/>
      <c r="AD16" s="27"/>
      <c r="AE16" s="27"/>
    </row>
    <row r="17" spans="1:31" ht="21.75" customHeight="1">
      <c r="A17" s="57" t="s">
        <v>27</v>
      </c>
      <c r="B17" s="57"/>
      <c r="C17" s="57"/>
      <c r="E17" s="14">
        <v>8000000</v>
      </c>
      <c r="F17" s="11"/>
      <c r="G17" s="14">
        <v>50919980049</v>
      </c>
      <c r="H17" s="11"/>
      <c r="I17" s="14">
        <v>37400137200</v>
      </c>
      <c r="J17" s="11"/>
      <c r="K17" s="14">
        <v>0</v>
      </c>
      <c r="L17" s="11"/>
      <c r="M17" s="14">
        <v>0</v>
      </c>
      <c r="N17" s="11"/>
      <c r="O17" s="14">
        <v>0</v>
      </c>
      <c r="P17" s="11"/>
      <c r="Q17" s="14">
        <v>0</v>
      </c>
      <c r="R17" s="11"/>
      <c r="S17" s="14">
        <v>8000000</v>
      </c>
      <c r="T17" s="11"/>
      <c r="U17" s="14">
        <v>5390</v>
      </c>
      <c r="V17" s="11"/>
      <c r="W17" s="14">
        <v>50919980049</v>
      </c>
      <c r="X17" s="11"/>
      <c r="Y17" s="14">
        <v>42863436000</v>
      </c>
      <c r="Z17" s="11"/>
      <c r="AA17" s="34">
        <f t="shared" si="0"/>
        <v>4.6210906669422992E-2</v>
      </c>
      <c r="AB17" s="27"/>
      <c r="AC17" s="49"/>
      <c r="AD17" s="27"/>
      <c r="AE17" s="27"/>
    </row>
    <row r="18" spans="1:31" ht="21.75" customHeight="1">
      <c r="A18" s="57" t="s">
        <v>28</v>
      </c>
      <c r="B18" s="57"/>
      <c r="C18" s="57"/>
      <c r="E18" s="14">
        <v>7000000</v>
      </c>
      <c r="F18" s="11"/>
      <c r="G18" s="14">
        <v>30463799153</v>
      </c>
      <c r="H18" s="11"/>
      <c r="I18" s="14">
        <v>22322386800</v>
      </c>
      <c r="J18" s="11"/>
      <c r="K18" s="14">
        <v>0</v>
      </c>
      <c r="L18" s="11"/>
      <c r="M18" s="14">
        <v>0</v>
      </c>
      <c r="N18" s="11"/>
      <c r="O18" s="14">
        <v>0</v>
      </c>
      <c r="P18" s="11"/>
      <c r="Q18" s="14">
        <v>0</v>
      </c>
      <c r="R18" s="11"/>
      <c r="S18" s="14">
        <v>7000000</v>
      </c>
      <c r="T18" s="11"/>
      <c r="U18" s="14">
        <v>3780</v>
      </c>
      <c r="V18" s="11"/>
      <c r="W18" s="14">
        <v>30463799153</v>
      </c>
      <c r="X18" s="11"/>
      <c r="Y18" s="14">
        <v>26302563000</v>
      </c>
      <c r="Z18" s="11"/>
      <c r="AA18" s="34">
        <f t="shared" si="0"/>
        <v>2.8356692728964107E-2</v>
      </c>
      <c r="AB18" s="27"/>
      <c r="AC18" s="49"/>
      <c r="AD18" s="27"/>
      <c r="AE18" s="27"/>
    </row>
    <row r="19" spans="1:31" ht="21.75" customHeight="1">
      <c r="A19" s="57" t="s">
        <v>29</v>
      </c>
      <c r="B19" s="57"/>
      <c r="C19" s="57"/>
      <c r="E19" s="14">
        <v>6000000</v>
      </c>
      <c r="F19" s="11"/>
      <c r="G19" s="14">
        <v>30328118300</v>
      </c>
      <c r="H19" s="11"/>
      <c r="I19" s="14">
        <v>22902912000</v>
      </c>
      <c r="J19" s="11"/>
      <c r="K19" s="14">
        <v>0</v>
      </c>
      <c r="L19" s="11"/>
      <c r="M19" s="14">
        <v>0</v>
      </c>
      <c r="N19" s="11"/>
      <c r="O19" s="14">
        <v>0</v>
      </c>
      <c r="P19" s="11"/>
      <c r="Q19" s="14">
        <v>0</v>
      </c>
      <c r="R19" s="11"/>
      <c r="S19" s="14">
        <v>6000000</v>
      </c>
      <c r="T19" s="11"/>
      <c r="U19" s="14">
        <v>4669</v>
      </c>
      <c r="V19" s="11"/>
      <c r="W19" s="14">
        <v>30328118300</v>
      </c>
      <c r="X19" s="11"/>
      <c r="Y19" s="14">
        <v>27847316700</v>
      </c>
      <c r="Z19" s="11"/>
      <c r="AA19" s="34">
        <f t="shared" si="0"/>
        <v>3.002208579399851E-2</v>
      </c>
      <c r="AB19" s="27"/>
      <c r="AC19" s="49"/>
      <c r="AD19" s="27"/>
      <c r="AE19" s="27"/>
    </row>
    <row r="20" spans="1:31" ht="21.75" customHeight="1">
      <c r="A20" s="57" t="s">
        <v>30</v>
      </c>
      <c r="B20" s="57"/>
      <c r="C20" s="57"/>
      <c r="E20" s="14">
        <v>53899976</v>
      </c>
      <c r="F20" s="11"/>
      <c r="G20" s="14">
        <v>102278256028</v>
      </c>
      <c r="H20" s="11"/>
      <c r="I20" s="14">
        <v>73135705109.921997</v>
      </c>
      <c r="J20" s="11"/>
      <c r="K20" s="14">
        <v>0</v>
      </c>
      <c r="L20" s="11"/>
      <c r="M20" s="14">
        <v>0</v>
      </c>
      <c r="N20" s="11"/>
      <c r="O20" s="14">
        <v>0</v>
      </c>
      <c r="P20" s="11"/>
      <c r="Q20" s="14">
        <v>0</v>
      </c>
      <c r="R20" s="11"/>
      <c r="S20" s="14">
        <v>53899976</v>
      </c>
      <c r="T20" s="11"/>
      <c r="U20" s="14">
        <v>1759</v>
      </c>
      <c r="V20" s="11"/>
      <c r="W20" s="14">
        <v>102278256028</v>
      </c>
      <c r="X20" s="11"/>
      <c r="Y20" s="14">
        <v>94245937940.185196</v>
      </c>
      <c r="Z20" s="11"/>
      <c r="AA20" s="34">
        <f t="shared" si="0"/>
        <v>0.10160618579728721</v>
      </c>
      <c r="AB20" s="27"/>
      <c r="AC20" s="49"/>
      <c r="AD20" s="27"/>
      <c r="AE20" s="27"/>
    </row>
    <row r="21" spans="1:31" ht="21.75" customHeight="1">
      <c r="A21" s="57" t="s">
        <v>31</v>
      </c>
      <c r="B21" s="57"/>
      <c r="C21" s="57"/>
      <c r="E21" s="14">
        <v>10000000</v>
      </c>
      <c r="F21" s="11"/>
      <c r="G21" s="14">
        <v>47541499073</v>
      </c>
      <c r="H21" s="11"/>
      <c r="I21" s="14">
        <v>32346387000</v>
      </c>
      <c r="J21" s="11"/>
      <c r="K21" s="14">
        <v>0</v>
      </c>
      <c r="L21" s="11"/>
      <c r="M21" s="14">
        <v>0</v>
      </c>
      <c r="N21" s="11"/>
      <c r="O21" s="14">
        <v>0</v>
      </c>
      <c r="P21" s="11"/>
      <c r="Q21" s="14">
        <v>0</v>
      </c>
      <c r="R21" s="11"/>
      <c r="S21" s="14">
        <v>10000000</v>
      </c>
      <c r="T21" s="11"/>
      <c r="U21" s="14">
        <v>3800</v>
      </c>
      <c r="V21" s="11"/>
      <c r="W21" s="14">
        <v>47541499073</v>
      </c>
      <c r="X21" s="11"/>
      <c r="Y21" s="14">
        <v>37773900000</v>
      </c>
      <c r="Z21" s="11"/>
      <c r="AA21" s="34">
        <f t="shared" si="0"/>
        <v>4.0723897343183525E-2</v>
      </c>
      <c r="AB21" s="27"/>
      <c r="AC21" s="49"/>
      <c r="AD21" s="27"/>
      <c r="AE21" s="27"/>
    </row>
    <row r="22" spans="1:31" ht="21.75" customHeight="1">
      <c r="A22" s="59" t="s">
        <v>32</v>
      </c>
      <c r="B22" s="59"/>
      <c r="C22" s="59"/>
      <c r="D22" s="8"/>
      <c r="E22" s="14">
        <v>2570695</v>
      </c>
      <c r="F22" s="11"/>
      <c r="G22" s="16">
        <v>10194245228</v>
      </c>
      <c r="H22" s="11"/>
      <c r="I22" s="16">
        <v>9273544294.6777496</v>
      </c>
      <c r="J22" s="11"/>
      <c r="K22" s="16">
        <v>0</v>
      </c>
      <c r="L22" s="11"/>
      <c r="M22" s="16">
        <v>0</v>
      </c>
      <c r="N22" s="11"/>
      <c r="O22" s="16">
        <v>0</v>
      </c>
      <c r="P22" s="11"/>
      <c r="Q22" s="16">
        <v>0</v>
      </c>
      <c r="R22" s="11"/>
      <c r="S22" s="16">
        <v>2570695</v>
      </c>
      <c r="T22" s="11"/>
      <c r="U22" s="16">
        <v>4872</v>
      </c>
      <c r="V22" s="11"/>
      <c r="W22" s="16">
        <v>10194245228</v>
      </c>
      <c r="X22" s="11"/>
      <c r="Y22" s="16">
        <v>12449905705.062</v>
      </c>
      <c r="Z22" s="11"/>
      <c r="AA22" s="34">
        <f t="shared" si="0"/>
        <v>1.3422195798296174E-2</v>
      </c>
      <c r="AB22" s="27"/>
      <c r="AC22" s="49"/>
      <c r="AD22" s="27"/>
      <c r="AE22" s="27"/>
    </row>
    <row r="23" spans="1:31" ht="21.75" customHeight="1">
      <c r="A23" s="58" t="s">
        <v>33</v>
      </c>
      <c r="B23" s="58"/>
      <c r="C23" s="58"/>
      <c r="D23" s="58"/>
      <c r="E23" s="20" t="s">
        <v>73</v>
      </c>
      <c r="F23" s="11"/>
      <c r="G23" s="18">
        <f>SUM(G9:G22)</f>
        <v>856620607796</v>
      </c>
      <c r="H23" s="11"/>
      <c r="I23" s="18">
        <f>SUM(I9:I22)</f>
        <v>589177884245.53186</v>
      </c>
      <c r="J23" s="11"/>
      <c r="K23" s="18">
        <v>0</v>
      </c>
      <c r="L23" s="11"/>
      <c r="M23" s="18">
        <v>0</v>
      </c>
      <c r="N23" s="11"/>
      <c r="O23" s="18">
        <v>0</v>
      </c>
      <c r="P23" s="11"/>
      <c r="Q23" s="18">
        <v>0</v>
      </c>
      <c r="R23" s="11"/>
      <c r="S23" s="20" t="s">
        <v>72</v>
      </c>
      <c r="T23" s="11"/>
      <c r="U23" s="20" t="s">
        <v>73</v>
      </c>
      <c r="V23" s="11"/>
      <c r="W23" s="18">
        <f>SUM(W9:W22)</f>
        <v>856620607796</v>
      </c>
      <c r="X23" s="11"/>
      <c r="Y23" s="18">
        <f>SUM(Y9:Y22)</f>
        <v>708199166492.92529</v>
      </c>
      <c r="Z23" s="11"/>
      <c r="AA23" s="47">
        <f>SUM(AA9:AA22)</f>
        <v>0.7635068170029049</v>
      </c>
      <c r="AB23" s="27"/>
      <c r="AC23" s="49"/>
      <c r="AD23" s="27"/>
      <c r="AE23" s="27"/>
    </row>
  </sheetData>
  <mergeCells count="27">
    <mergeCell ref="A23:D23"/>
    <mergeCell ref="A20:C20"/>
    <mergeCell ref="A21:C21"/>
    <mergeCell ref="A22:C22"/>
    <mergeCell ref="A17:C17"/>
    <mergeCell ref="A18:C18"/>
    <mergeCell ref="A19:C19"/>
    <mergeCell ref="A14:C14"/>
    <mergeCell ref="A15:C15"/>
    <mergeCell ref="A16:C16"/>
    <mergeCell ref="A11:C11"/>
    <mergeCell ref="A12:C12"/>
    <mergeCell ref="A13:C13"/>
    <mergeCell ref="A8:C8"/>
    <mergeCell ref="A9:C9"/>
    <mergeCell ref="A10:C10"/>
    <mergeCell ref="E6:I6"/>
    <mergeCell ref="K6:Q6"/>
    <mergeCell ref="S6:AA6"/>
    <mergeCell ref="K7:M7"/>
    <mergeCell ref="O7:Q7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2"/>
  <sheetViews>
    <sheetView rightToLeft="1" view="pageBreakPreview" zoomScale="91" zoomScaleNormal="100" zoomScaleSheetLayoutView="91" workbookViewId="0">
      <selection activeCell="L12" sqref="L12"/>
    </sheetView>
  </sheetViews>
  <sheetFormatPr defaultRowHeight="12.75"/>
  <cols>
    <col min="1" max="1" width="5.140625" customWidth="1"/>
    <col min="2" max="2" width="35.140625" customWidth="1"/>
    <col min="3" max="3" width="1.28515625" customWidth="1"/>
    <col min="4" max="4" width="19.5703125" customWidth="1"/>
    <col min="5" max="5" width="1.28515625" customWidth="1"/>
    <col min="6" max="6" width="19.5703125" customWidth="1"/>
    <col min="7" max="7" width="1.28515625" customWidth="1"/>
    <col min="8" max="8" width="19.140625" customWidth="1"/>
    <col min="9" max="9" width="1.28515625" customWidth="1"/>
    <col min="10" max="10" width="18.7109375" customWidth="1"/>
    <col min="11" max="11" width="1.28515625" customWidth="1"/>
    <col min="12" max="12" width="19.42578125" customWidth="1"/>
    <col min="13" max="13" width="0.28515625" customWidth="1"/>
    <col min="16" max="16" width="21.140625" customWidth="1"/>
    <col min="17" max="17" width="20.140625" bestFit="1" customWidth="1"/>
    <col min="18" max="18" width="22.42578125" customWidth="1"/>
    <col min="19" max="19" width="16.7109375" customWidth="1"/>
  </cols>
  <sheetData>
    <row r="1" spans="1:21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21" ht="21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21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21" ht="14.45" customHeight="1"/>
    <row r="5" spans="1:21" ht="14.45" customHeight="1">
      <c r="A5" s="1" t="s">
        <v>34</v>
      </c>
      <c r="B5" s="55" t="s">
        <v>35</v>
      </c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21" ht="14.45" customHeight="1">
      <c r="D6" s="2" t="s">
        <v>7</v>
      </c>
      <c r="F6" s="52" t="s">
        <v>8</v>
      </c>
      <c r="G6" s="52"/>
      <c r="H6" s="52"/>
      <c r="J6" s="2" t="s">
        <v>9</v>
      </c>
    </row>
    <row r="7" spans="1:21" ht="14.45" customHeight="1">
      <c r="D7" s="3"/>
      <c r="F7" s="3"/>
      <c r="G7" s="3"/>
      <c r="H7" s="3"/>
      <c r="J7" s="3"/>
      <c r="R7" s="45"/>
    </row>
    <row r="8" spans="1:21" ht="14.45" customHeight="1">
      <c r="A8" s="52" t="s">
        <v>36</v>
      </c>
      <c r="B8" s="52"/>
      <c r="D8" s="2" t="s">
        <v>37</v>
      </c>
      <c r="F8" s="2" t="s">
        <v>38</v>
      </c>
      <c r="H8" s="2" t="s">
        <v>39</v>
      </c>
      <c r="J8" s="2" t="s">
        <v>37</v>
      </c>
      <c r="L8" s="2" t="s">
        <v>18</v>
      </c>
    </row>
    <row r="9" spans="1:21" ht="21.75" customHeight="1">
      <c r="A9" s="56" t="s">
        <v>74</v>
      </c>
      <c r="B9" s="56"/>
      <c r="D9" s="12">
        <v>37489978109</v>
      </c>
      <c r="E9" s="11"/>
      <c r="F9" s="12">
        <v>24654045771</v>
      </c>
      <c r="G9" s="11"/>
      <c r="H9" s="12">
        <v>61200340000</v>
      </c>
      <c r="I9" s="11"/>
      <c r="J9" s="12">
        <f>D9+F9-H9</f>
        <v>943683880</v>
      </c>
      <c r="K9" s="11"/>
      <c r="L9" s="33">
        <f>J9/927561025942</f>
        <v>1.0173819873917473E-3</v>
      </c>
      <c r="O9" s="28"/>
      <c r="P9" s="49"/>
      <c r="Q9" s="48"/>
      <c r="R9" s="27"/>
      <c r="T9" s="29"/>
      <c r="U9" s="29"/>
    </row>
    <row r="10" spans="1:21" ht="21.75" customHeight="1">
      <c r="A10" s="57" t="s">
        <v>75</v>
      </c>
      <c r="B10" s="57"/>
      <c r="D10" s="14">
        <v>26724034</v>
      </c>
      <c r="E10" s="11"/>
      <c r="F10" s="14">
        <v>133160109442</v>
      </c>
      <c r="G10" s="11"/>
      <c r="H10" s="14">
        <v>133155436702</v>
      </c>
      <c r="I10" s="11"/>
      <c r="J10" s="14">
        <f>D10+F10-H10</f>
        <v>31396774</v>
      </c>
      <c r="K10" s="11"/>
      <c r="L10" s="46">
        <f t="shared" ref="L10:L11" si="0">J10/927561025942</f>
        <v>3.3848742154851197E-5</v>
      </c>
      <c r="O10" s="28"/>
      <c r="P10" s="49"/>
      <c r="Q10" s="48"/>
      <c r="R10" s="27"/>
      <c r="T10" s="29"/>
      <c r="U10" s="29"/>
    </row>
    <row r="11" spans="1:21" ht="21.75" customHeight="1">
      <c r="A11" s="59" t="s">
        <v>76</v>
      </c>
      <c r="B11" s="59"/>
      <c r="D11" s="16">
        <v>0</v>
      </c>
      <c r="E11" s="11"/>
      <c r="F11" s="16">
        <v>349495650000</v>
      </c>
      <c r="G11" s="11"/>
      <c r="H11" s="16">
        <v>132960617200</v>
      </c>
      <c r="I11" s="11"/>
      <c r="J11" s="16">
        <f>D11+F11-H11</f>
        <v>216535032800</v>
      </c>
      <c r="K11" s="11"/>
      <c r="L11" s="46">
        <f t="shared" si="0"/>
        <v>0.23344559198150253</v>
      </c>
      <c r="O11" s="28"/>
      <c r="P11" s="28"/>
      <c r="Q11" s="28"/>
      <c r="R11" s="27"/>
      <c r="T11" s="29"/>
      <c r="U11" s="29"/>
    </row>
    <row r="12" spans="1:21" ht="21.75" customHeight="1">
      <c r="A12" s="58" t="s">
        <v>33</v>
      </c>
      <c r="B12" s="58"/>
      <c r="D12" s="18">
        <f>SUM(D9:D11)</f>
        <v>37516702143</v>
      </c>
      <c r="E12" s="11"/>
      <c r="F12" s="18">
        <f>SUM(F9:F11)</f>
        <v>507309805213</v>
      </c>
      <c r="G12" s="11"/>
      <c r="H12" s="18">
        <f>SUM(H9:H11)</f>
        <v>327316393902</v>
      </c>
      <c r="I12" s="11"/>
      <c r="J12" s="18">
        <f>SUM(J9:J11)</f>
        <v>217510113454</v>
      </c>
      <c r="K12" s="11"/>
      <c r="L12" s="36">
        <f>SUM(L9:L11)</f>
        <v>0.23449682271104913</v>
      </c>
      <c r="O12" s="28"/>
      <c r="P12" s="28"/>
      <c r="Q12" s="28"/>
      <c r="R12" s="27"/>
      <c r="T12" s="29"/>
      <c r="U12" s="29"/>
    </row>
  </sheetData>
  <mergeCells count="10"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9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1"/>
  <sheetViews>
    <sheetView rightToLeft="1" view="pageBreakPreview" zoomScale="89" zoomScaleNormal="100" zoomScaleSheetLayoutView="89" workbookViewId="0">
      <selection activeCell="F10" sqref="F10"/>
    </sheetView>
  </sheetViews>
  <sheetFormatPr defaultRowHeight="12.75"/>
  <cols>
    <col min="1" max="1" width="2.5703125" customWidth="1"/>
    <col min="2" max="2" width="54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20.28515625" customWidth="1"/>
    <col min="9" max="9" width="1.28515625" customWidth="1"/>
    <col min="10" max="10" width="19.42578125" customWidth="1"/>
    <col min="11" max="11" width="0.28515625" customWidth="1"/>
  </cols>
  <sheetData>
    <row r="1" spans="1:13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3" ht="21.75" customHeight="1">
      <c r="A2" s="54" t="s">
        <v>40</v>
      </c>
      <c r="B2" s="54"/>
      <c r="C2" s="54"/>
      <c r="D2" s="54"/>
      <c r="E2" s="54"/>
      <c r="F2" s="54"/>
      <c r="G2" s="54"/>
      <c r="H2" s="54"/>
      <c r="I2" s="54"/>
      <c r="J2" s="54"/>
    </row>
    <row r="3" spans="1:13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3" ht="14.45" customHeight="1"/>
    <row r="5" spans="1:13" ht="29.1" customHeight="1">
      <c r="A5" s="1" t="s">
        <v>41</v>
      </c>
      <c r="B5" s="55" t="s">
        <v>42</v>
      </c>
      <c r="C5" s="55"/>
      <c r="D5" s="55"/>
      <c r="E5" s="55"/>
      <c r="F5" s="55"/>
      <c r="G5" s="55"/>
      <c r="H5" s="55"/>
      <c r="I5" s="55"/>
      <c r="J5" s="55"/>
    </row>
    <row r="6" spans="1:13" ht="14.45" customHeight="1"/>
    <row r="7" spans="1:13" ht="19.5" customHeight="1">
      <c r="A7" s="52" t="s">
        <v>43</v>
      </c>
      <c r="B7" s="52"/>
      <c r="D7" s="2" t="s">
        <v>44</v>
      </c>
      <c r="E7" s="11"/>
      <c r="F7" s="2" t="s">
        <v>37</v>
      </c>
      <c r="G7" s="11"/>
      <c r="H7" s="2" t="s">
        <v>45</v>
      </c>
      <c r="I7" s="11"/>
      <c r="J7" s="2" t="s">
        <v>46</v>
      </c>
    </row>
    <row r="8" spans="1:13" ht="21.75" customHeight="1">
      <c r="A8" s="56" t="s">
        <v>47</v>
      </c>
      <c r="B8" s="56"/>
      <c r="D8" s="30" t="s">
        <v>78</v>
      </c>
      <c r="E8" s="11"/>
      <c r="F8" s="22">
        <f>'درآمد سرمایه گذاری در سهام'!J23</f>
        <v>119021282249</v>
      </c>
      <c r="G8" s="11"/>
      <c r="H8" s="33">
        <f>F8/F11</f>
        <v>0.98495093127420452</v>
      </c>
      <c r="I8" s="11"/>
      <c r="J8" s="33">
        <f>F8/927561025942</f>
        <v>0.12831638988725941</v>
      </c>
      <c r="M8" s="27"/>
    </row>
    <row r="9" spans="1:13" ht="21.75" customHeight="1">
      <c r="A9" s="57" t="s">
        <v>49</v>
      </c>
      <c r="B9" s="57"/>
      <c r="D9" s="31" t="s">
        <v>48</v>
      </c>
      <c r="E9" s="11"/>
      <c r="F9" s="23">
        <f>'درآمد سپرده بانکی'!D10</f>
        <v>153756893</v>
      </c>
      <c r="G9" s="11"/>
      <c r="H9" s="34">
        <f>F9/F11</f>
        <v>1.2724026500853013E-3</v>
      </c>
      <c r="I9" s="11"/>
      <c r="J9" s="34">
        <f>F9/927561025942</f>
        <v>1.6576471919338098E-4</v>
      </c>
      <c r="M9" s="27"/>
    </row>
    <row r="10" spans="1:13" ht="21.75" customHeight="1">
      <c r="A10" s="59" t="s">
        <v>50</v>
      </c>
      <c r="B10" s="59"/>
      <c r="D10" s="31" t="s">
        <v>79</v>
      </c>
      <c r="E10" s="11"/>
      <c r="F10" s="24">
        <f>'سایر درآمدها'!F9</f>
        <v>1664769695</v>
      </c>
      <c r="G10" s="11"/>
      <c r="H10" s="35">
        <f>F10/F11</f>
        <v>1.3776666075710171E-2</v>
      </c>
      <c r="I10" s="11"/>
      <c r="J10" s="35">
        <f>F10/927561025942</f>
        <v>1.7947818509400127E-3</v>
      </c>
      <c r="M10" s="27"/>
    </row>
    <row r="11" spans="1:13" ht="21.75" customHeight="1">
      <c r="A11" s="58" t="s">
        <v>33</v>
      </c>
      <c r="B11" s="58"/>
      <c r="D11" s="32"/>
      <c r="E11" s="11"/>
      <c r="F11" s="25">
        <f>SUM(F8:F10)</f>
        <v>120839808837</v>
      </c>
      <c r="G11" s="11"/>
      <c r="H11" s="36">
        <f>SUM(H8:H10)</f>
        <v>1</v>
      </c>
      <c r="I11" s="11"/>
      <c r="J11" s="47">
        <f>SUM(J8:J10)</f>
        <v>0.1302769364573928</v>
      </c>
      <c r="M11" s="27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honeticPr fontId="6" type="noConversion"/>
  <pageMargins left="0.39" right="0.39" top="0.39" bottom="0.39" header="0" footer="0"/>
  <pageSetup scale="9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23"/>
  <sheetViews>
    <sheetView rightToLeft="1" view="pageBreakPreview" zoomScale="78" zoomScaleNormal="100" zoomScaleSheetLayoutView="78" workbookViewId="0">
      <selection activeCell="A9" sqref="A9:B9"/>
    </sheetView>
  </sheetViews>
  <sheetFormatPr defaultRowHeight="12.75"/>
  <cols>
    <col min="1" max="1" width="5.140625" customWidth="1"/>
    <col min="2" max="2" width="28.28515625" customWidth="1"/>
    <col min="3" max="3" width="1.28515625" customWidth="1"/>
    <col min="4" max="4" width="13" customWidth="1"/>
    <col min="5" max="5" width="1.28515625" customWidth="1"/>
    <col min="6" max="6" width="20.5703125" customWidth="1"/>
    <col min="7" max="7" width="1.28515625" customWidth="1"/>
    <col min="8" max="8" width="13" customWidth="1"/>
    <col min="9" max="9" width="1.28515625" customWidth="1"/>
    <col min="10" max="10" width="21" customWidth="1"/>
    <col min="11" max="11" width="1.28515625" customWidth="1"/>
    <col min="12" max="12" width="20.7109375" customWidth="1"/>
    <col min="13" max="13" width="1.28515625" customWidth="1"/>
    <col min="14" max="14" width="13" customWidth="1"/>
    <col min="15" max="15" width="1.28515625" customWidth="1"/>
    <col min="16" max="16" width="20.5703125" customWidth="1"/>
    <col min="17" max="17" width="1.28515625" customWidth="1"/>
    <col min="18" max="18" width="13" customWidth="1"/>
    <col min="19" max="19" width="1.28515625" customWidth="1"/>
    <col min="20" max="20" width="22.5703125" customWidth="1"/>
    <col min="21" max="21" width="1.28515625" customWidth="1"/>
    <col min="22" max="22" width="20.7109375" customWidth="1"/>
  </cols>
  <sheetData>
    <row r="1" spans="1:24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spans="1:24" ht="21.75" customHeight="1">
      <c r="A2" s="54" t="s">
        <v>40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spans="1:24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</row>
    <row r="4" spans="1:24" ht="14.45" customHeight="1"/>
    <row r="5" spans="1:24" ht="14.45" customHeight="1">
      <c r="A5" s="1" t="s">
        <v>51</v>
      </c>
      <c r="B5" s="55" t="s">
        <v>52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4" ht="14.45" customHeight="1">
      <c r="D6" s="52" t="s">
        <v>53</v>
      </c>
      <c r="E6" s="52"/>
      <c r="F6" s="52"/>
      <c r="G6" s="52"/>
      <c r="H6" s="52"/>
      <c r="I6" s="52"/>
      <c r="J6" s="52"/>
      <c r="K6" s="52"/>
      <c r="L6" s="52"/>
      <c r="N6" s="52" t="s">
        <v>54</v>
      </c>
      <c r="O6" s="52"/>
      <c r="P6" s="52"/>
      <c r="Q6" s="52"/>
      <c r="R6" s="52"/>
      <c r="S6" s="52"/>
      <c r="T6" s="52"/>
      <c r="U6" s="52"/>
      <c r="V6" s="52"/>
    </row>
    <row r="7" spans="1:24" ht="14.45" customHeight="1">
      <c r="D7" s="3"/>
      <c r="E7" s="3"/>
      <c r="F7" s="3"/>
      <c r="G7" s="3"/>
      <c r="H7" s="3"/>
      <c r="I7" s="3"/>
      <c r="J7" s="53" t="s">
        <v>33</v>
      </c>
      <c r="K7" s="53"/>
      <c r="L7" s="53"/>
      <c r="N7" s="3"/>
      <c r="O7" s="3"/>
      <c r="P7" s="3"/>
      <c r="Q7" s="3"/>
      <c r="R7" s="3"/>
      <c r="S7" s="3"/>
      <c r="T7" s="53" t="s">
        <v>33</v>
      </c>
      <c r="U7" s="53"/>
      <c r="V7" s="53"/>
    </row>
    <row r="8" spans="1:24" ht="14.45" customHeight="1">
      <c r="A8" s="52" t="s">
        <v>55</v>
      </c>
      <c r="B8" s="52"/>
      <c r="D8" s="2" t="s">
        <v>56</v>
      </c>
      <c r="E8" s="11"/>
      <c r="F8" s="2" t="s">
        <v>57</v>
      </c>
      <c r="G8" s="11"/>
      <c r="H8" s="2" t="s">
        <v>58</v>
      </c>
      <c r="I8" s="11"/>
      <c r="J8" s="4" t="s">
        <v>37</v>
      </c>
      <c r="K8" s="21"/>
      <c r="L8" s="4" t="s">
        <v>45</v>
      </c>
      <c r="M8" s="11"/>
      <c r="N8" s="2" t="s">
        <v>56</v>
      </c>
      <c r="O8" s="11"/>
      <c r="P8" s="26" t="s">
        <v>57</v>
      </c>
      <c r="Q8" s="11"/>
      <c r="R8" s="2" t="s">
        <v>58</v>
      </c>
      <c r="S8" s="11"/>
      <c r="T8" s="4" t="s">
        <v>37</v>
      </c>
      <c r="U8" s="21"/>
      <c r="V8" s="4" t="s">
        <v>45</v>
      </c>
    </row>
    <row r="9" spans="1:24" ht="21.75" customHeight="1">
      <c r="A9" s="56" t="s">
        <v>77</v>
      </c>
      <c r="B9" s="56"/>
      <c r="D9" s="12">
        <v>0</v>
      </c>
      <c r="E9" s="11"/>
      <c r="F9" s="22">
        <v>5463298800</v>
      </c>
      <c r="G9" s="11"/>
      <c r="H9" s="12">
        <v>0</v>
      </c>
      <c r="I9" s="11"/>
      <c r="J9" s="22">
        <v>5463298800</v>
      </c>
      <c r="K9" s="11"/>
      <c r="L9" s="33">
        <f>J9/درآمد!F11</f>
        <v>4.5211084431368197E-2</v>
      </c>
      <c r="M9" s="11"/>
      <c r="N9" s="12">
        <v>0</v>
      </c>
      <c r="O9" s="11"/>
      <c r="P9" s="22">
        <v>-238572000</v>
      </c>
      <c r="Q9" s="11"/>
      <c r="R9" s="12">
        <v>0</v>
      </c>
      <c r="S9" s="11"/>
      <c r="T9" s="22">
        <v>-238572000</v>
      </c>
      <c r="U9" s="11"/>
      <c r="V9" s="13">
        <v>-0.62</v>
      </c>
      <c r="X9" s="27"/>
    </row>
    <row r="10" spans="1:24" ht="21.75" customHeight="1">
      <c r="A10" s="57" t="s">
        <v>28</v>
      </c>
      <c r="B10" s="57"/>
      <c r="D10" s="14">
        <v>0</v>
      </c>
      <c r="E10" s="11"/>
      <c r="F10" s="23">
        <v>3980176200</v>
      </c>
      <c r="G10" s="11"/>
      <c r="H10" s="14">
        <v>0</v>
      </c>
      <c r="I10" s="11"/>
      <c r="J10" s="23">
        <v>3980176200</v>
      </c>
      <c r="K10" s="11"/>
      <c r="L10" s="34">
        <f>J10/درآمد!$F$11</f>
        <v>3.2937624101746409E-2</v>
      </c>
      <c r="M10" s="11"/>
      <c r="N10" s="14">
        <v>0</v>
      </c>
      <c r="O10" s="11"/>
      <c r="P10" s="23">
        <v>1064627550</v>
      </c>
      <c r="Q10" s="11"/>
      <c r="R10" s="14">
        <v>0</v>
      </c>
      <c r="S10" s="11"/>
      <c r="T10" s="23">
        <v>1064627550</v>
      </c>
      <c r="U10" s="11"/>
      <c r="V10" s="15">
        <v>2.75</v>
      </c>
      <c r="X10" s="27"/>
    </row>
    <row r="11" spans="1:24" ht="21.75" customHeight="1">
      <c r="A11" s="57" t="s">
        <v>22</v>
      </c>
      <c r="B11" s="57"/>
      <c r="D11" s="14">
        <v>0</v>
      </c>
      <c r="E11" s="11"/>
      <c r="F11" s="23">
        <v>885363058</v>
      </c>
      <c r="G11" s="11"/>
      <c r="H11" s="14">
        <v>0</v>
      </c>
      <c r="I11" s="11"/>
      <c r="J11" s="23">
        <v>885363058</v>
      </c>
      <c r="K11" s="11"/>
      <c r="L11" s="34">
        <f>J11/درآمد!$F$11</f>
        <v>7.3267499056892766E-3</v>
      </c>
      <c r="M11" s="11"/>
      <c r="N11" s="14">
        <v>0</v>
      </c>
      <c r="O11" s="11"/>
      <c r="P11" s="23">
        <v>-124467485</v>
      </c>
      <c r="Q11" s="11"/>
      <c r="R11" s="14">
        <v>0</v>
      </c>
      <c r="S11" s="11"/>
      <c r="T11" s="23">
        <v>-124467485</v>
      </c>
      <c r="U11" s="11"/>
      <c r="V11" s="15">
        <v>-0.32</v>
      </c>
      <c r="X11" s="27"/>
    </row>
    <row r="12" spans="1:24" ht="21.75" customHeight="1">
      <c r="A12" s="57" t="s">
        <v>23</v>
      </c>
      <c r="B12" s="57"/>
      <c r="D12" s="14">
        <v>0</v>
      </c>
      <c r="E12" s="11"/>
      <c r="F12" s="23">
        <v>3495079800</v>
      </c>
      <c r="G12" s="11"/>
      <c r="H12" s="14">
        <v>0</v>
      </c>
      <c r="I12" s="11"/>
      <c r="J12" s="23">
        <v>3495079800</v>
      </c>
      <c r="K12" s="11"/>
      <c r="L12" s="34">
        <f>J12/درآمد!$F$11</f>
        <v>2.8923248337097997E-2</v>
      </c>
      <c r="M12" s="11"/>
      <c r="N12" s="14">
        <v>0</v>
      </c>
      <c r="O12" s="11"/>
      <c r="P12" s="23">
        <v>1777361400</v>
      </c>
      <c r="Q12" s="11"/>
      <c r="R12" s="14">
        <v>0</v>
      </c>
      <c r="S12" s="11"/>
      <c r="T12" s="23">
        <v>1777361400</v>
      </c>
      <c r="U12" s="11"/>
      <c r="V12" s="15">
        <v>4.5999999999999996</v>
      </c>
      <c r="X12" s="27"/>
    </row>
    <row r="13" spans="1:24" ht="21.75" customHeight="1">
      <c r="A13" s="57" t="s">
        <v>20</v>
      </c>
      <c r="B13" s="57"/>
      <c r="D13" s="14">
        <v>0</v>
      </c>
      <c r="E13" s="11"/>
      <c r="F13" s="23">
        <v>45820138320</v>
      </c>
      <c r="G13" s="11"/>
      <c r="H13" s="14">
        <v>0</v>
      </c>
      <c r="I13" s="11"/>
      <c r="J13" s="23">
        <v>45820138320</v>
      </c>
      <c r="K13" s="11"/>
      <c r="L13" s="34">
        <f>J13/درآمد!$F$11</f>
        <v>0.37918082427461031</v>
      </c>
      <c r="M13" s="11"/>
      <c r="N13" s="14">
        <v>0</v>
      </c>
      <c r="O13" s="11"/>
      <c r="P13" s="23">
        <v>23141484000</v>
      </c>
      <c r="Q13" s="11"/>
      <c r="R13" s="14">
        <v>0</v>
      </c>
      <c r="S13" s="11"/>
      <c r="T13" s="23">
        <v>23141484000</v>
      </c>
      <c r="U13" s="11"/>
      <c r="V13" s="15">
        <v>59.83</v>
      </c>
      <c r="X13" s="27"/>
    </row>
    <row r="14" spans="1:24" ht="21.75" customHeight="1">
      <c r="A14" s="57" t="s">
        <v>29</v>
      </c>
      <c r="B14" s="57"/>
      <c r="D14" s="14">
        <v>0</v>
      </c>
      <c r="E14" s="11"/>
      <c r="F14" s="23">
        <v>4944404700</v>
      </c>
      <c r="G14" s="11"/>
      <c r="H14" s="14">
        <v>0</v>
      </c>
      <c r="I14" s="11"/>
      <c r="J14" s="23">
        <v>4944404700</v>
      </c>
      <c r="K14" s="11"/>
      <c r="L14" s="34">
        <f>J14/درآمد!$F$11</f>
        <v>4.0917018551969692E-2</v>
      </c>
      <c r="M14" s="11"/>
      <c r="N14" s="14">
        <v>0</v>
      </c>
      <c r="O14" s="11"/>
      <c r="P14" s="23">
        <v>2773399500</v>
      </c>
      <c r="Q14" s="11"/>
      <c r="R14" s="14">
        <v>0</v>
      </c>
      <c r="S14" s="11"/>
      <c r="T14" s="23">
        <v>2773399500</v>
      </c>
      <c r="U14" s="11"/>
      <c r="V14" s="15">
        <v>7.17</v>
      </c>
      <c r="X14" s="27"/>
    </row>
    <row r="15" spans="1:24" ht="21.75" customHeight="1">
      <c r="A15" s="57" t="s">
        <v>26</v>
      </c>
      <c r="B15" s="57"/>
      <c r="D15" s="14">
        <v>0</v>
      </c>
      <c r="E15" s="11"/>
      <c r="F15" s="23">
        <v>-85426966</v>
      </c>
      <c r="G15" s="11"/>
      <c r="H15" s="14">
        <v>0</v>
      </c>
      <c r="I15" s="11"/>
      <c r="J15" s="23">
        <v>-85426966</v>
      </c>
      <c r="K15" s="11"/>
      <c r="L15" s="34">
        <f>J15/درآمد!$F$11</f>
        <v>-7.0694390219726234E-4</v>
      </c>
      <c r="M15" s="11"/>
      <c r="N15" s="14">
        <v>0</v>
      </c>
      <c r="O15" s="11"/>
      <c r="P15" s="23">
        <v>-22780524</v>
      </c>
      <c r="Q15" s="11"/>
      <c r="R15" s="14">
        <v>0</v>
      </c>
      <c r="S15" s="11"/>
      <c r="T15" s="23">
        <v>-22780524</v>
      </c>
      <c r="U15" s="11"/>
      <c r="V15" s="15">
        <v>-0.06</v>
      </c>
      <c r="X15" s="27"/>
    </row>
    <row r="16" spans="1:24" ht="21.75" customHeight="1">
      <c r="A16" s="57" t="s">
        <v>30</v>
      </c>
      <c r="B16" s="57"/>
      <c r="D16" s="14">
        <v>0</v>
      </c>
      <c r="E16" s="11"/>
      <c r="F16" s="23">
        <v>21110232831</v>
      </c>
      <c r="G16" s="11"/>
      <c r="H16" s="14">
        <v>0</v>
      </c>
      <c r="I16" s="11"/>
      <c r="J16" s="23">
        <v>21110232831</v>
      </c>
      <c r="K16" s="11"/>
      <c r="L16" s="34">
        <f>J16/درآمد!$F$11</f>
        <v>0.17469601312821878</v>
      </c>
      <c r="M16" s="11"/>
      <c r="N16" s="14">
        <v>0</v>
      </c>
      <c r="O16" s="11"/>
      <c r="P16" s="23">
        <v>8144049214</v>
      </c>
      <c r="Q16" s="11"/>
      <c r="R16" s="14">
        <v>0</v>
      </c>
      <c r="S16" s="11"/>
      <c r="T16" s="23">
        <v>8144049214</v>
      </c>
      <c r="U16" s="11"/>
      <c r="V16" s="15">
        <v>21.06</v>
      </c>
      <c r="X16" s="27"/>
    </row>
    <row r="17" spans="1:24" ht="21.75" customHeight="1">
      <c r="A17" s="57" t="s">
        <v>21</v>
      </c>
      <c r="B17" s="57"/>
      <c r="D17" s="14">
        <v>0</v>
      </c>
      <c r="E17" s="11"/>
      <c r="F17" s="23">
        <v>2585524050</v>
      </c>
      <c r="G17" s="11"/>
      <c r="H17" s="14">
        <v>0</v>
      </c>
      <c r="I17" s="11"/>
      <c r="J17" s="23">
        <v>2585524050</v>
      </c>
      <c r="K17" s="11"/>
      <c r="L17" s="34">
        <f>J17/درآمد!$F$11</f>
        <v>2.139629377838222E-2</v>
      </c>
      <c r="M17" s="11"/>
      <c r="N17" s="14">
        <v>0</v>
      </c>
      <c r="O17" s="11"/>
      <c r="P17" s="23">
        <v>-1470199950</v>
      </c>
      <c r="Q17" s="11"/>
      <c r="R17" s="14">
        <v>0</v>
      </c>
      <c r="S17" s="11"/>
      <c r="T17" s="23">
        <v>-1470199950</v>
      </c>
      <c r="U17" s="11"/>
      <c r="V17" s="15">
        <v>-3.8</v>
      </c>
      <c r="X17" s="27"/>
    </row>
    <row r="18" spans="1:24" ht="21.75" customHeight="1">
      <c r="A18" s="57" t="s">
        <v>31</v>
      </c>
      <c r="B18" s="57"/>
      <c r="D18" s="14">
        <v>0</v>
      </c>
      <c r="E18" s="11"/>
      <c r="F18" s="23">
        <v>5427513000</v>
      </c>
      <c r="G18" s="11"/>
      <c r="H18" s="14">
        <v>0</v>
      </c>
      <c r="I18" s="11"/>
      <c r="J18" s="23">
        <v>5427513000</v>
      </c>
      <c r="K18" s="11"/>
      <c r="L18" s="34">
        <f>J18/درآمد!$F$11</f>
        <v>4.491494195692692E-2</v>
      </c>
      <c r="M18" s="11"/>
      <c r="N18" s="14">
        <v>0</v>
      </c>
      <c r="O18" s="11"/>
      <c r="P18" s="23">
        <v>3906616500</v>
      </c>
      <c r="Q18" s="11"/>
      <c r="R18" s="14">
        <v>0</v>
      </c>
      <c r="S18" s="11"/>
      <c r="T18" s="23">
        <v>3906616500</v>
      </c>
      <c r="U18" s="11"/>
      <c r="V18" s="15">
        <v>10.1</v>
      </c>
      <c r="X18" s="27"/>
    </row>
    <row r="19" spans="1:24" ht="21.75" customHeight="1">
      <c r="A19" s="57" t="s">
        <v>32</v>
      </c>
      <c r="B19" s="57"/>
      <c r="D19" s="14">
        <v>0</v>
      </c>
      <c r="E19" s="11"/>
      <c r="F19" s="23">
        <v>3176361411</v>
      </c>
      <c r="G19" s="11"/>
      <c r="H19" s="14">
        <v>0</v>
      </c>
      <c r="I19" s="11"/>
      <c r="J19" s="23">
        <v>3176361411</v>
      </c>
      <c r="K19" s="11"/>
      <c r="L19" s="34">
        <f>J19/درآمد!$F$11</f>
        <v>2.6285720257010439E-2</v>
      </c>
      <c r="M19" s="11"/>
      <c r="N19" s="14">
        <v>0</v>
      </c>
      <c r="O19" s="11"/>
      <c r="P19" s="23">
        <v>2529845372</v>
      </c>
      <c r="Q19" s="11"/>
      <c r="R19" s="14">
        <v>0</v>
      </c>
      <c r="S19" s="11"/>
      <c r="T19" s="23">
        <v>2529845372</v>
      </c>
      <c r="U19" s="11"/>
      <c r="V19" s="15">
        <v>6.54</v>
      </c>
      <c r="X19" s="27"/>
    </row>
    <row r="20" spans="1:24" ht="21.75" customHeight="1">
      <c r="A20" s="57" t="s">
        <v>25</v>
      </c>
      <c r="B20" s="57"/>
      <c r="D20" s="14">
        <v>0</v>
      </c>
      <c r="E20" s="11"/>
      <c r="F20" s="23">
        <v>9993259657</v>
      </c>
      <c r="G20" s="11"/>
      <c r="H20" s="14">
        <v>0</v>
      </c>
      <c r="I20" s="11"/>
      <c r="J20" s="23">
        <v>9993259657</v>
      </c>
      <c r="K20" s="11"/>
      <c r="L20" s="34">
        <f>J20/درآمد!$F$11</f>
        <v>8.2698406702048338E-2</v>
      </c>
      <c r="M20" s="11"/>
      <c r="N20" s="14">
        <v>0</v>
      </c>
      <c r="O20" s="11"/>
      <c r="P20" s="23">
        <v>2077250602</v>
      </c>
      <c r="Q20" s="11"/>
      <c r="R20" s="14">
        <v>0</v>
      </c>
      <c r="S20" s="11"/>
      <c r="T20" s="23">
        <v>2077250602</v>
      </c>
      <c r="U20" s="11"/>
      <c r="V20" s="15">
        <v>5.37</v>
      </c>
      <c r="X20" s="27"/>
    </row>
    <row r="21" spans="1:24" ht="21.75" customHeight="1">
      <c r="A21" s="57" t="s">
        <v>24</v>
      </c>
      <c r="B21" s="57"/>
      <c r="D21" s="14">
        <v>0</v>
      </c>
      <c r="E21" s="11"/>
      <c r="F21" s="23">
        <v>15515464078</v>
      </c>
      <c r="G21" s="11"/>
      <c r="H21" s="14">
        <v>0</v>
      </c>
      <c r="I21" s="11"/>
      <c r="J21" s="23">
        <v>15515464078</v>
      </c>
      <c r="K21" s="11"/>
      <c r="L21" s="34">
        <f>J21/درآمد!$F$11</f>
        <v>0.12839695980427032</v>
      </c>
      <c r="M21" s="11"/>
      <c r="N21" s="14">
        <v>0</v>
      </c>
      <c r="O21" s="11"/>
      <c r="P21" s="23">
        <v>3408700441</v>
      </c>
      <c r="Q21" s="11"/>
      <c r="R21" s="14">
        <v>0</v>
      </c>
      <c r="S21" s="11"/>
      <c r="T21" s="23">
        <v>3408700441</v>
      </c>
      <c r="U21" s="11"/>
      <c r="V21" s="15">
        <v>8.81</v>
      </c>
      <c r="X21" s="27"/>
    </row>
    <row r="22" spans="1:24" ht="21.75" customHeight="1">
      <c r="A22" s="59" t="s">
        <v>19</v>
      </c>
      <c r="B22" s="59"/>
      <c r="D22" s="16">
        <v>0</v>
      </c>
      <c r="E22" s="11"/>
      <c r="F22" s="24">
        <v>-3290106690</v>
      </c>
      <c r="G22" s="11"/>
      <c r="H22" s="16">
        <v>0</v>
      </c>
      <c r="I22" s="11"/>
      <c r="J22" s="24">
        <v>-3290106690</v>
      </c>
      <c r="K22" s="11"/>
      <c r="L22" s="34">
        <f>J22/درآمد!$F$11</f>
        <v>-2.722701005293713E-2</v>
      </c>
      <c r="M22" s="11"/>
      <c r="N22" s="16">
        <v>0</v>
      </c>
      <c r="O22" s="11"/>
      <c r="P22" s="23">
        <v>-10115850420</v>
      </c>
      <c r="Q22" s="11"/>
      <c r="R22" s="16">
        <v>0</v>
      </c>
      <c r="S22" s="11"/>
      <c r="T22" s="24">
        <v>-10115850420</v>
      </c>
      <c r="U22" s="11"/>
      <c r="V22" s="17">
        <v>-26.15</v>
      </c>
      <c r="X22" s="27"/>
    </row>
    <row r="23" spans="1:24" ht="21.75" customHeight="1" thickBot="1">
      <c r="A23" s="58" t="s">
        <v>33</v>
      </c>
      <c r="B23" s="58"/>
      <c r="D23" s="18">
        <v>0</v>
      </c>
      <c r="E23" s="11"/>
      <c r="F23" s="25">
        <f>SUM(F9:F22)</f>
        <v>119021282249</v>
      </c>
      <c r="G23" s="11"/>
      <c r="H23" s="18">
        <v>0</v>
      </c>
      <c r="I23" s="11"/>
      <c r="J23" s="25">
        <f>SUM(J9:J22)</f>
        <v>119021282249</v>
      </c>
      <c r="K23" s="11"/>
      <c r="L23" s="40">
        <f>SUM(L9:L22)</f>
        <v>0.98495093127420452</v>
      </c>
      <c r="M23" s="11"/>
      <c r="N23" s="18">
        <v>0</v>
      </c>
      <c r="O23" s="11"/>
      <c r="P23" s="25">
        <f>SUM(P9:P22)</f>
        <v>36851464200</v>
      </c>
      <c r="Q23" s="11"/>
      <c r="R23" s="18">
        <v>0</v>
      </c>
      <c r="S23" s="11"/>
      <c r="T23" s="25">
        <f>SUM(T9:T22)</f>
        <v>36851464200</v>
      </c>
      <c r="U23" s="11"/>
      <c r="V23" s="19">
        <v>95.28</v>
      </c>
      <c r="X23" s="27"/>
    </row>
  </sheetData>
  <mergeCells count="24">
    <mergeCell ref="A22:B22"/>
    <mergeCell ref="A23:B23"/>
    <mergeCell ref="A19:B19"/>
    <mergeCell ref="A20:B20"/>
    <mergeCell ref="A21:B21"/>
    <mergeCell ref="A16:B16"/>
    <mergeCell ref="A17:B17"/>
    <mergeCell ref="A18:B18"/>
    <mergeCell ref="A13:B13"/>
    <mergeCell ref="A14:B14"/>
    <mergeCell ref="A15:B15"/>
    <mergeCell ref="A10:B10"/>
    <mergeCell ref="A11:B11"/>
    <mergeCell ref="A12:B12"/>
    <mergeCell ref="J7:L7"/>
    <mergeCell ref="T7:V7"/>
    <mergeCell ref="A8:B8"/>
    <mergeCell ref="A9:B9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0"/>
  <sheetViews>
    <sheetView rightToLeft="1" view="pageBreakPreview" zoomScale="105" zoomScaleNormal="100" zoomScaleSheetLayoutView="105" workbookViewId="0">
      <selection activeCell="A8" sqref="A8:B8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6.7109375" customWidth="1"/>
    <col min="7" max="7" width="1.28515625" customWidth="1"/>
    <col min="8" max="8" width="19.42578125" customWidth="1"/>
    <col min="9" max="9" width="1.28515625" customWidth="1"/>
    <col min="10" max="10" width="16" customWidth="1"/>
  </cols>
  <sheetData>
    <row r="1" spans="1:13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3" ht="21.75" customHeight="1">
      <c r="A2" s="54" t="s">
        <v>40</v>
      </c>
      <c r="B2" s="54"/>
      <c r="C2" s="54"/>
      <c r="D2" s="54"/>
      <c r="E2" s="54"/>
      <c r="F2" s="54"/>
      <c r="G2" s="54"/>
      <c r="H2" s="54"/>
      <c r="I2" s="54"/>
      <c r="J2" s="54"/>
    </row>
    <row r="3" spans="1:13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3" ht="14.45" customHeight="1"/>
    <row r="5" spans="1:13" ht="14.45" customHeight="1">
      <c r="A5" s="1" t="s">
        <v>59</v>
      </c>
      <c r="B5" s="55" t="s">
        <v>60</v>
      </c>
      <c r="C5" s="55"/>
      <c r="D5" s="55"/>
      <c r="E5" s="55"/>
      <c r="F5" s="55"/>
      <c r="G5" s="55"/>
      <c r="H5" s="55"/>
      <c r="I5" s="55"/>
      <c r="J5" s="55"/>
    </row>
    <row r="6" spans="1:13" ht="14.45" customHeight="1">
      <c r="D6" s="52" t="s">
        <v>53</v>
      </c>
      <c r="E6" s="52"/>
      <c r="F6" s="52"/>
      <c r="H6" s="52" t="s">
        <v>54</v>
      </c>
      <c r="I6" s="52"/>
      <c r="J6" s="52"/>
    </row>
    <row r="7" spans="1:13" ht="36.4" customHeight="1">
      <c r="A7" s="52" t="s">
        <v>61</v>
      </c>
      <c r="B7" s="52"/>
      <c r="D7" s="10" t="s">
        <v>62</v>
      </c>
      <c r="E7" s="3"/>
      <c r="F7" s="10" t="s">
        <v>63</v>
      </c>
      <c r="H7" s="10" t="s">
        <v>62</v>
      </c>
      <c r="I7" s="3"/>
      <c r="J7" s="10" t="s">
        <v>63</v>
      </c>
    </row>
    <row r="8" spans="1:13" ht="21.75" customHeight="1">
      <c r="A8" s="56" t="s">
        <v>82</v>
      </c>
      <c r="B8" s="56"/>
      <c r="D8" s="12">
        <v>153647451</v>
      </c>
      <c r="E8" s="11"/>
      <c r="F8" s="33">
        <v>1.9988656173847686E-3</v>
      </c>
      <c r="G8" s="11"/>
      <c r="H8" s="12">
        <v>160470800</v>
      </c>
      <c r="I8" s="11"/>
      <c r="J8" s="44">
        <v>6.4121956750022524E-2</v>
      </c>
      <c r="L8" s="43"/>
      <c r="M8" s="27"/>
    </row>
    <row r="9" spans="1:13" ht="21.75" customHeight="1">
      <c r="A9" s="59" t="s">
        <v>83</v>
      </c>
      <c r="B9" s="59"/>
      <c r="D9" s="16">
        <v>109442</v>
      </c>
      <c r="E9" s="11"/>
      <c r="F9" s="35">
        <v>9.4150446084644934E-4</v>
      </c>
      <c r="G9" s="11"/>
      <c r="H9" s="16">
        <v>218519</v>
      </c>
      <c r="I9" s="11"/>
      <c r="J9" s="50">
        <v>5.0274384545493283E-3</v>
      </c>
      <c r="L9" s="43"/>
      <c r="M9" s="27"/>
    </row>
    <row r="10" spans="1:13" ht="21.75" customHeight="1">
      <c r="A10" s="58" t="s">
        <v>33</v>
      </c>
      <c r="B10" s="58"/>
      <c r="D10" s="18">
        <f>SUM(D8:D9)</f>
        <v>153756893</v>
      </c>
      <c r="E10" s="11"/>
      <c r="F10" s="20" t="s">
        <v>72</v>
      </c>
      <c r="G10" s="11"/>
      <c r="H10" s="18">
        <f>SUM(H8:H9)</f>
        <v>160689319</v>
      </c>
      <c r="I10" s="11"/>
      <c r="J10" s="20" t="s">
        <v>73</v>
      </c>
    </row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9"/>
  <sheetViews>
    <sheetView rightToLeft="1" view="pageBreakPreview" zoomScale="105" zoomScaleNormal="100" zoomScaleSheetLayoutView="105" workbookViewId="0">
      <selection activeCell="F8" sqref="F8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54" t="s">
        <v>0</v>
      </c>
      <c r="B1" s="54"/>
      <c r="C1" s="54"/>
      <c r="D1" s="54"/>
      <c r="E1" s="54"/>
      <c r="F1" s="54"/>
    </row>
    <row r="2" spans="1:6" ht="21.75" customHeight="1">
      <c r="A2" s="54" t="s">
        <v>40</v>
      </c>
      <c r="B2" s="54"/>
      <c r="C2" s="54"/>
      <c r="D2" s="54"/>
      <c r="E2" s="54"/>
      <c r="F2" s="54"/>
    </row>
    <row r="3" spans="1:6" ht="21.75" customHeight="1">
      <c r="A3" s="54" t="s">
        <v>2</v>
      </c>
      <c r="B3" s="54"/>
      <c r="C3" s="54"/>
      <c r="D3" s="54"/>
      <c r="E3" s="54"/>
      <c r="F3" s="54"/>
    </row>
    <row r="4" spans="1:6" ht="14.45" customHeight="1"/>
    <row r="5" spans="1:6" ht="29.1" customHeight="1">
      <c r="A5" s="1" t="s">
        <v>64</v>
      </c>
      <c r="B5" s="55" t="s">
        <v>50</v>
      </c>
      <c r="C5" s="55"/>
      <c r="D5" s="55"/>
      <c r="E5" s="55"/>
      <c r="F5" s="55"/>
    </row>
    <row r="6" spans="1:6" ht="14.45" customHeight="1">
      <c r="A6" s="11"/>
      <c r="B6" s="11"/>
      <c r="C6" s="11"/>
      <c r="D6" s="2" t="s">
        <v>53</v>
      </c>
      <c r="E6" s="11"/>
      <c r="F6" s="2" t="s">
        <v>9</v>
      </c>
    </row>
    <row r="7" spans="1:6" ht="14.45" customHeight="1">
      <c r="A7" s="52" t="s">
        <v>50</v>
      </c>
      <c r="B7" s="52"/>
      <c r="C7" s="11"/>
      <c r="D7" s="4" t="s">
        <v>37</v>
      </c>
      <c r="E7" s="11"/>
      <c r="F7" s="4" t="s">
        <v>37</v>
      </c>
    </row>
    <row r="8" spans="1:6" ht="21.75" customHeight="1">
      <c r="A8" s="60" t="s">
        <v>50</v>
      </c>
      <c r="B8" s="60"/>
      <c r="C8" s="11"/>
      <c r="D8" s="12">
        <v>1216303221</v>
      </c>
      <c r="E8" s="11"/>
      <c r="F8" s="12">
        <v>1664769695</v>
      </c>
    </row>
    <row r="9" spans="1:6" ht="21.75" customHeight="1">
      <c r="A9" s="58" t="s">
        <v>33</v>
      </c>
      <c r="B9" s="58"/>
      <c r="C9" s="11"/>
      <c r="D9" s="18">
        <f>SUM(D8)</f>
        <v>1216303221</v>
      </c>
      <c r="E9" s="11"/>
      <c r="F9" s="18">
        <f>SUM(F8)</f>
        <v>1664769695</v>
      </c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0"/>
  <sheetViews>
    <sheetView rightToLeft="1" view="pageBreakPreview" zoomScale="105" zoomScaleNormal="100" zoomScaleSheetLayoutView="105" workbookViewId="0">
      <selection activeCell="A8" sqref="A8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21.75" customHeight="1">
      <c r="A2" s="54" t="s">
        <v>40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ht="14.45" customHeight="1"/>
    <row r="5" spans="1:13" ht="14.45" customHeight="1">
      <c r="A5" s="55" t="s">
        <v>68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14.45" customHeight="1">
      <c r="A6" s="52" t="s">
        <v>43</v>
      </c>
      <c r="C6" s="52" t="s">
        <v>53</v>
      </c>
      <c r="D6" s="52"/>
      <c r="E6" s="52"/>
      <c r="F6" s="52"/>
      <c r="G6" s="52"/>
      <c r="I6" s="52" t="s">
        <v>54</v>
      </c>
      <c r="J6" s="52"/>
      <c r="K6" s="52"/>
      <c r="L6" s="52"/>
      <c r="M6" s="52"/>
    </row>
    <row r="7" spans="1:13" ht="29.1" customHeight="1">
      <c r="A7" s="52"/>
      <c r="C7" s="10" t="s">
        <v>66</v>
      </c>
      <c r="D7" s="3"/>
      <c r="E7" s="10" t="s">
        <v>65</v>
      </c>
      <c r="F7" s="3"/>
      <c r="G7" s="10" t="s">
        <v>67</v>
      </c>
      <c r="I7" s="10" t="s">
        <v>66</v>
      </c>
      <c r="J7" s="3"/>
      <c r="K7" s="10" t="s">
        <v>65</v>
      </c>
      <c r="L7" s="3"/>
      <c r="M7" s="10" t="s">
        <v>67</v>
      </c>
    </row>
    <row r="8" spans="1:13" ht="21.75" customHeight="1">
      <c r="A8" s="5" t="s">
        <v>74</v>
      </c>
      <c r="C8" s="12">
        <v>153647451</v>
      </c>
      <c r="D8" s="11"/>
      <c r="E8" s="12">
        <v>0</v>
      </c>
      <c r="F8" s="11"/>
      <c r="G8" s="12">
        <v>153647451</v>
      </c>
      <c r="H8" s="11"/>
      <c r="I8" s="12">
        <v>160470800</v>
      </c>
      <c r="J8" s="11"/>
      <c r="K8" s="12">
        <v>0</v>
      </c>
      <c r="L8" s="11"/>
      <c r="M8" s="12">
        <v>160470800</v>
      </c>
    </row>
    <row r="9" spans="1:13" ht="21.75" customHeight="1">
      <c r="A9" s="7" t="s">
        <v>84</v>
      </c>
      <c r="C9" s="16">
        <v>109442</v>
      </c>
      <c r="D9" s="11"/>
      <c r="E9" s="16">
        <v>0</v>
      </c>
      <c r="F9" s="11"/>
      <c r="G9" s="16">
        <v>109442</v>
      </c>
      <c r="H9" s="11"/>
      <c r="I9" s="16">
        <v>218519</v>
      </c>
      <c r="J9" s="11"/>
      <c r="K9" s="16">
        <v>0</v>
      </c>
      <c r="L9" s="11"/>
      <c r="M9" s="16">
        <v>218519</v>
      </c>
    </row>
    <row r="10" spans="1:13" ht="21.75" customHeight="1">
      <c r="A10" s="9" t="s">
        <v>33</v>
      </c>
      <c r="C10" s="18">
        <f>SUM(C8:C9)</f>
        <v>153756893</v>
      </c>
      <c r="D10" s="11"/>
      <c r="E10" s="18">
        <v>0</v>
      </c>
      <c r="F10" s="11"/>
      <c r="G10" s="18">
        <f>SUM(G8:G9)</f>
        <v>153756893</v>
      </c>
      <c r="H10" s="11"/>
      <c r="I10" s="18">
        <f>SUM(I8:I9)</f>
        <v>160689319</v>
      </c>
      <c r="J10" s="11"/>
      <c r="K10" s="18">
        <v>0</v>
      </c>
      <c r="L10" s="11"/>
      <c r="M10" s="18">
        <f>SUM(M8:M9)</f>
        <v>160689319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23"/>
  <sheetViews>
    <sheetView rightToLeft="1" view="pageBreakPreview" topLeftCell="A4" zoomScaleNormal="100" zoomScaleSheetLayoutView="100" workbookViewId="0">
      <selection activeCell="A8" sqref="A8"/>
    </sheetView>
  </sheetViews>
  <sheetFormatPr defaultRowHeight="12.75"/>
  <cols>
    <col min="1" max="1" width="30.85546875" customWidth="1"/>
    <col min="2" max="2" width="1.28515625" customWidth="1"/>
    <col min="3" max="3" width="16" customWidth="1"/>
    <col min="4" max="4" width="1.28515625" customWidth="1"/>
    <col min="5" max="5" width="24.5703125" customWidth="1"/>
    <col min="6" max="6" width="1.28515625" customWidth="1"/>
    <col min="7" max="7" width="17.7109375" customWidth="1"/>
    <col min="8" max="8" width="1.28515625" customWidth="1"/>
    <col min="9" max="9" width="27" customWidth="1"/>
    <col min="10" max="10" width="1.28515625" customWidth="1"/>
    <col min="11" max="11" width="16.140625" customWidth="1"/>
    <col min="12" max="12" width="1.28515625" customWidth="1"/>
    <col min="13" max="13" width="19" customWidth="1"/>
    <col min="14" max="14" width="1.28515625" customWidth="1"/>
    <col min="15" max="15" width="17.85546875" customWidth="1"/>
    <col min="16" max="16" width="1.28515625" customWidth="1"/>
    <col min="17" max="17" width="29" customWidth="1"/>
    <col min="19" max="19" width="17.7109375" customWidth="1"/>
    <col min="20" max="20" width="4.7109375" customWidth="1"/>
    <col min="21" max="21" width="19" customWidth="1"/>
    <col min="22" max="22" width="3.85546875" customWidth="1"/>
  </cols>
  <sheetData>
    <row r="1" spans="1:22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22" ht="21.75" customHeight="1">
      <c r="A2" s="54" t="s">
        <v>40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22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22" ht="14.45" customHeight="1"/>
    <row r="5" spans="1:22" ht="14.45" customHeight="1">
      <c r="A5" s="55" t="s">
        <v>70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22" ht="14.45" customHeight="1">
      <c r="A6" s="52" t="s">
        <v>43</v>
      </c>
      <c r="C6" s="52" t="s">
        <v>53</v>
      </c>
      <c r="D6" s="52"/>
      <c r="E6" s="52"/>
      <c r="F6" s="52"/>
      <c r="G6" s="52"/>
      <c r="H6" s="52"/>
      <c r="I6" s="52"/>
      <c r="K6" s="52" t="s">
        <v>54</v>
      </c>
      <c r="L6" s="52"/>
      <c r="M6" s="52"/>
      <c r="N6" s="52"/>
      <c r="O6" s="52"/>
      <c r="P6" s="52"/>
      <c r="Q6" s="52"/>
    </row>
    <row r="7" spans="1:22" ht="29.1" customHeight="1">
      <c r="A7" s="52"/>
      <c r="C7" s="10" t="s">
        <v>13</v>
      </c>
      <c r="D7" s="21"/>
      <c r="E7" s="10" t="s">
        <v>15</v>
      </c>
      <c r="F7" s="21"/>
      <c r="G7" s="10" t="s">
        <v>69</v>
      </c>
      <c r="H7" s="21"/>
      <c r="I7" s="10" t="s">
        <v>71</v>
      </c>
      <c r="J7" s="11"/>
      <c r="K7" s="10" t="s">
        <v>13</v>
      </c>
      <c r="L7" s="21"/>
      <c r="M7" s="10" t="s">
        <v>15</v>
      </c>
      <c r="N7" s="21"/>
      <c r="O7" s="10" t="s">
        <v>69</v>
      </c>
      <c r="P7" s="21"/>
      <c r="Q7" s="10" t="s">
        <v>71</v>
      </c>
    </row>
    <row r="8" spans="1:22" ht="21.75" customHeight="1">
      <c r="A8" s="5" t="s">
        <v>77</v>
      </c>
      <c r="C8" s="12">
        <v>8000000</v>
      </c>
      <c r="D8" s="11"/>
      <c r="E8" s="12">
        <v>42863436000</v>
      </c>
      <c r="F8" s="11"/>
      <c r="G8" s="12">
        <v>37400137200</v>
      </c>
      <c r="H8" s="11"/>
      <c r="I8" s="22">
        <v>5463298800</v>
      </c>
      <c r="J8" s="11"/>
      <c r="K8" s="12">
        <v>8000000</v>
      </c>
      <c r="L8" s="11"/>
      <c r="M8" s="12">
        <v>42863436000</v>
      </c>
      <c r="N8" s="11"/>
      <c r="O8" s="12">
        <v>43102008000</v>
      </c>
      <c r="P8" s="11"/>
      <c r="Q8" s="22">
        <f>M8-O8</f>
        <v>-238572000</v>
      </c>
      <c r="S8" s="38"/>
      <c r="T8" s="39"/>
      <c r="U8" s="38"/>
      <c r="V8" s="39"/>
    </row>
    <row r="9" spans="1:22" ht="21.75" customHeight="1">
      <c r="A9" s="6" t="s">
        <v>28</v>
      </c>
      <c r="C9" s="14">
        <v>7000000</v>
      </c>
      <c r="D9" s="11"/>
      <c r="E9" s="14">
        <v>26302563000</v>
      </c>
      <c r="F9" s="11"/>
      <c r="G9" s="14">
        <v>22322386800</v>
      </c>
      <c r="H9" s="11"/>
      <c r="I9" s="23">
        <v>3980176200</v>
      </c>
      <c r="J9" s="11"/>
      <c r="K9" s="14">
        <v>7000000</v>
      </c>
      <c r="L9" s="11"/>
      <c r="M9" s="14">
        <v>26302563000</v>
      </c>
      <c r="N9" s="11"/>
      <c r="O9" s="14">
        <v>25237935450</v>
      </c>
      <c r="P9" s="11"/>
      <c r="Q9" s="23">
        <f>M9-O9</f>
        <v>1064627550</v>
      </c>
      <c r="S9" s="38"/>
      <c r="T9" s="39"/>
      <c r="U9" s="38"/>
      <c r="V9" s="39"/>
    </row>
    <row r="10" spans="1:22" ht="21.75" customHeight="1">
      <c r="A10" s="6" t="s">
        <v>22</v>
      </c>
      <c r="C10" s="14">
        <v>2362500</v>
      </c>
      <c r="D10" s="11"/>
      <c r="E10" s="14">
        <v>5946257992</v>
      </c>
      <c r="F10" s="11"/>
      <c r="G10" s="14">
        <v>5060894934</v>
      </c>
      <c r="H10" s="11"/>
      <c r="I10" s="23">
        <v>885363058</v>
      </c>
      <c r="J10" s="11"/>
      <c r="K10" s="14">
        <v>2362500</v>
      </c>
      <c r="L10" s="11"/>
      <c r="M10" s="14">
        <v>5946257992</v>
      </c>
      <c r="N10" s="11"/>
      <c r="O10" s="14">
        <v>6070725478</v>
      </c>
      <c r="P10" s="11"/>
      <c r="Q10" s="23">
        <f t="shared" ref="Q10:Q21" si="0">M10-O10</f>
        <v>-124467486</v>
      </c>
      <c r="S10" s="38"/>
      <c r="T10" s="39"/>
      <c r="U10" s="38"/>
      <c r="V10" s="39"/>
    </row>
    <row r="11" spans="1:22" ht="21.75" customHeight="1">
      <c r="A11" s="6" t="s">
        <v>23</v>
      </c>
      <c r="C11" s="14">
        <v>6000000</v>
      </c>
      <c r="D11" s="11"/>
      <c r="E11" s="14">
        <v>21537087300</v>
      </c>
      <c r="F11" s="11"/>
      <c r="G11" s="14">
        <v>18042007500</v>
      </c>
      <c r="H11" s="11"/>
      <c r="I11" s="23">
        <v>3495079800</v>
      </c>
      <c r="J11" s="11"/>
      <c r="K11" s="14">
        <v>6000000</v>
      </c>
      <c r="L11" s="11"/>
      <c r="M11" s="14">
        <v>21537087300</v>
      </c>
      <c r="N11" s="11"/>
      <c r="O11" s="14">
        <v>19759725900</v>
      </c>
      <c r="P11" s="11"/>
      <c r="Q11" s="23">
        <f t="shared" si="0"/>
        <v>1777361400</v>
      </c>
      <c r="S11" s="38"/>
      <c r="T11" s="39"/>
      <c r="U11" s="38"/>
      <c r="V11" s="39"/>
    </row>
    <row r="12" spans="1:22" ht="21.75" customHeight="1">
      <c r="A12" s="6" t="s">
        <v>20</v>
      </c>
      <c r="C12" s="14">
        <v>58200000</v>
      </c>
      <c r="D12" s="11"/>
      <c r="E12" s="14">
        <v>171246981600</v>
      </c>
      <c r="F12" s="11"/>
      <c r="G12" s="14">
        <v>125426843280</v>
      </c>
      <c r="H12" s="11"/>
      <c r="I12" s="23">
        <v>45820138320</v>
      </c>
      <c r="J12" s="11"/>
      <c r="K12" s="14">
        <v>58200000</v>
      </c>
      <c r="L12" s="11"/>
      <c r="M12" s="14">
        <v>171246981600</v>
      </c>
      <c r="N12" s="11"/>
      <c r="O12" s="14">
        <v>148105497600</v>
      </c>
      <c r="P12" s="11"/>
      <c r="Q12" s="23">
        <f t="shared" si="0"/>
        <v>23141484000</v>
      </c>
      <c r="S12" s="38"/>
      <c r="T12" s="39"/>
      <c r="U12" s="38"/>
      <c r="V12" s="39"/>
    </row>
    <row r="13" spans="1:22" ht="21.75" customHeight="1">
      <c r="A13" s="6" t="s">
        <v>29</v>
      </c>
      <c r="C13" s="14">
        <v>6000000</v>
      </c>
      <c r="D13" s="11"/>
      <c r="E13" s="14">
        <v>27847316700</v>
      </c>
      <c r="F13" s="11"/>
      <c r="G13" s="14">
        <v>22902912000</v>
      </c>
      <c r="H13" s="11"/>
      <c r="I13" s="23">
        <v>4944404700</v>
      </c>
      <c r="J13" s="11"/>
      <c r="K13" s="14">
        <v>6000000</v>
      </c>
      <c r="L13" s="11"/>
      <c r="M13" s="14">
        <v>27847316700</v>
      </c>
      <c r="N13" s="11"/>
      <c r="O13" s="14">
        <v>25073917200</v>
      </c>
      <c r="P13" s="11"/>
      <c r="Q13" s="23">
        <f t="shared" si="0"/>
        <v>2773399500</v>
      </c>
      <c r="S13" s="38"/>
      <c r="T13" s="39"/>
      <c r="U13" s="38"/>
      <c r="V13" s="39"/>
    </row>
    <row r="14" spans="1:22" ht="21.75" customHeight="1">
      <c r="A14" s="6" t="s">
        <v>26</v>
      </c>
      <c r="C14" s="14">
        <v>286461</v>
      </c>
      <c r="D14" s="11"/>
      <c r="E14" s="14">
        <v>4644379445</v>
      </c>
      <c r="F14" s="11"/>
      <c r="G14" s="14">
        <v>4729806412</v>
      </c>
      <c r="H14" s="11"/>
      <c r="I14" s="23">
        <v>-85426966</v>
      </c>
      <c r="J14" s="11"/>
      <c r="K14" s="14">
        <v>286461</v>
      </c>
      <c r="L14" s="11"/>
      <c r="M14" s="14">
        <v>4644379445</v>
      </c>
      <c r="N14" s="11"/>
      <c r="O14" s="14">
        <v>4667159970</v>
      </c>
      <c r="P14" s="11"/>
      <c r="Q14" s="23">
        <f t="shared" si="0"/>
        <v>-22780525</v>
      </c>
      <c r="S14" s="38"/>
      <c r="T14" s="39"/>
      <c r="U14" s="38"/>
      <c r="V14" s="39"/>
    </row>
    <row r="15" spans="1:22" ht="21.75" customHeight="1">
      <c r="A15" s="6" t="s">
        <v>30</v>
      </c>
      <c r="C15" s="14">
        <v>53899976</v>
      </c>
      <c r="D15" s="11"/>
      <c r="E15" s="14">
        <v>94245937940</v>
      </c>
      <c r="F15" s="11"/>
      <c r="G15" s="14">
        <v>73135705109</v>
      </c>
      <c r="H15" s="11"/>
      <c r="I15" s="23">
        <v>21110232831</v>
      </c>
      <c r="J15" s="11"/>
      <c r="K15" s="14">
        <v>53899976</v>
      </c>
      <c r="L15" s="11"/>
      <c r="M15" s="14">
        <v>94245937940</v>
      </c>
      <c r="N15" s="11"/>
      <c r="O15" s="14">
        <v>86101888726</v>
      </c>
      <c r="P15" s="11"/>
      <c r="Q15" s="23">
        <f t="shared" si="0"/>
        <v>8144049214</v>
      </c>
      <c r="S15" s="38"/>
      <c r="T15" s="39"/>
      <c r="U15" s="38"/>
      <c r="V15" s="39"/>
    </row>
    <row r="16" spans="1:22" ht="21.75" customHeight="1">
      <c r="A16" s="6" t="s">
        <v>21</v>
      </c>
      <c r="C16" s="14">
        <v>17000000</v>
      </c>
      <c r="D16" s="11"/>
      <c r="E16" s="14">
        <v>46302849000</v>
      </c>
      <c r="F16" s="11"/>
      <c r="G16" s="14">
        <v>43717324950</v>
      </c>
      <c r="H16" s="11"/>
      <c r="I16" s="23">
        <v>2585524050</v>
      </c>
      <c r="J16" s="11"/>
      <c r="K16" s="14">
        <v>17000000</v>
      </c>
      <c r="L16" s="11"/>
      <c r="M16" s="14">
        <v>46302849000</v>
      </c>
      <c r="N16" s="11"/>
      <c r="O16" s="14">
        <v>47773048950</v>
      </c>
      <c r="P16" s="11"/>
      <c r="Q16" s="23">
        <f t="shared" si="0"/>
        <v>-1470199950</v>
      </c>
      <c r="S16" s="38"/>
      <c r="T16" s="39"/>
      <c r="U16" s="38"/>
      <c r="V16" s="39"/>
    </row>
    <row r="17" spans="1:22" ht="21.75" customHeight="1">
      <c r="A17" s="6" t="s">
        <v>31</v>
      </c>
      <c r="C17" s="14">
        <v>10000000</v>
      </c>
      <c r="D17" s="11"/>
      <c r="E17" s="14">
        <v>37773900000</v>
      </c>
      <c r="F17" s="11"/>
      <c r="G17" s="14">
        <v>32346387000</v>
      </c>
      <c r="H17" s="11"/>
      <c r="I17" s="23">
        <v>5427513000</v>
      </c>
      <c r="J17" s="11"/>
      <c r="K17" s="14">
        <v>10000000</v>
      </c>
      <c r="L17" s="11"/>
      <c r="M17" s="14">
        <v>37773900000</v>
      </c>
      <c r="N17" s="11"/>
      <c r="O17" s="14">
        <v>33867283500</v>
      </c>
      <c r="P17" s="11"/>
      <c r="Q17" s="23">
        <f t="shared" si="0"/>
        <v>3906616500</v>
      </c>
      <c r="S17" s="38"/>
      <c r="T17" s="39"/>
      <c r="U17" s="38"/>
      <c r="V17" s="39"/>
    </row>
    <row r="18" spans="1:22" ht="21.75" customHeight="1">
      <c r="A18" s="6" t="s">
        <v>32</v>
      </c>
      <c r="C18" s="14">
        <v>2570695</v>
      </c>
      <c r="D18" s="11"/>
      <c r="E18" s="14">
        <v>12449905705</v>
      </c>
      <c r="F18" s="11"/>
      <c r="G18" s="14">
        <v>9273544294</v>
      </c>
      <c r="H18" s="11"/>
      <c r="I18" s="23">
        <v>3176361411</v>
      </c>
      <c r="J18" s="11"/>
      <c r="K18" s="14">
        <v>2570695</v>
      </c>
      <c r="L18" s="11"/>
      <c r="M18" s="14">
        <v>12449905705</v>
      </c>
      <c r="N18" s="11"/>
      <c r="O18" s="14">
        <v>9920060333</v>
      </c>
      <c r="P18" s="11"/>
      <c r="Q18" s="23">
        <f t="shared" si="0"/>
        <v>2529845372</v>
      </c>
      <c r="S18" s="38"/>
      <c r="T18" s="39"/>
      <c r="U18" s="38"/>
      <c r="V18" s="39"/>
    </row>
    <row r="19" spans="1:22" ht="21.75" customHeight="1">
      <c r="A19" s="6" t="s">
        <v>25</v>
      </c>
      <c r="C19" s="14">
        <v>28238976</v>
      </c>
      <c r="D19" s="11"/>
      <c r="E19" s="14">
        <v>70149314277</v>
      </c>
      <c r="F19" s="11"/>
      <c r="G19" s="14">
        <v>60156054620</v>
      </c>
      <c r="H19" s="11"/>
      <c r="I19" s="23">
        <v>9993259657</v>
      </c>
      <c r="J19" s="11"/>
      <c r="K19" s="14">
        <v>28238976</v>
      </c>
      <c r="L19" s="11"/>
      <c r="M19" s="14">
        <v>70149314277</v>
      </c>
      <c r="N19" s="11"/>
      <c r="O19" s="14">
        <v>68072063675</v>
      </c>
      <c r="P19" s="11"/>
      <c r="Q19" s="23">
        <f t="shared" si="0"/>
        <v>2077250602</v>
      </c>
      <c r="S19" s="38"/>
      <c r="T19" s="39"/>
      <c r="U19" s="38"/>
      <c r="V19" s="39"/>
    </row>
    <row r="20" spans="1:22" ht="21.75" customHeight="1">
      <c r="A20" s="6" t="s">
        <v>24</v>
      </c>
      <c r="C20" s="14">
        <v>19707492</v>
      </c>
      <c r="D20" s="11"/>
      <c r="E20" s="14">
        <v>79908558051</v>
      </c>
      <c r="F20" s="11"/>
      <c r="G20" s="14">
        <v>64393093973</v>
      </c>
      <c r="H20" s="11"/>
      <c r="I20" s="23">
        <v>15515464078</v>
      </c>
      <c r="J20" s="11"/>
      <c r="K20" s="14">
        <v>19707492</v>
      </c>
      <c r="L20" s="11"/>
      <c r="M20" s="14">
        <v>79908558051</v>
      </c>
      <c r="N20" s="11"/>
      <c r="O20" s="14">
        <v>76499857610</v>
      </c>
      <c r="P20" s="11"/>
      <c r="Q20" s="23">
        <f t="shared" si="0"/>
        <v>3408700441</v>
      </c>
      <c r="S20" s="38"/>
      <c r="T20" s="39"/>
      <c r="U20" s="38"/>
      <c r="V20" s="39"/>
    </row>
    <row r="21" spans="1:22" ht="21.75" customHeight="1">
      <c r="A21" s="7" t="s">
        <v>19</v>
      </c>
      <c r="C21" s="16">
        <v>49400000</v>
      </c>
      <c r="D21" s="11"/>
      <c r="E21" s="16">
        <v>66980679480</v>
      </c>
      <c r="F21" s="11"/>
      <c r="G21" s="16">
        <v>70270786170</v>
      </c>
      <c r="H21" s="11"/>
      <c r="I21" s="24">
        <v>-3290106690</v>
      </c>
      <c r="J21" s="11"/>
      <c r="K21" s="16">
        <v>49400000</v>
      </c>
      <c r="L21" s="11"/>
      <c r="M21" s="16">
        <v>66980679480</v>
      </c>
      <c r="N21" s="11"/>
      <c r="O21" s="16">
        <v>77096529900</v>
      </c>
      <c r="P21" s="11"/>
      <c r="Q21" s="23">
        <f t="shared" si="0"/>
        <v>-10115850420</v>
      </c>
      <c r="S21" s="38"/>
      <c r="T21" s="39"/>
      <c r="U21" s="38"/>
      <c r="V21" s="39"/>
    </row>
    <row r="22" spans="1:22" ht="21.75" customHeight="1" thickBot="1">
      <c r="A22" s="9" t="s">
        <v>33</v>
      </c>
      <c r="C22" s="20" t="s">
        <v>73</v>
      </c>
      <c r="D22" s="11"/>
      <c r="E22" s="18">
        <f>SUM(E8:E21)</f>
        <v>708199166490</v>
      </c>
      <c r="F22" s="11"/>
      <c r="G22" s="18">
        <f>SUM(G8:G21)</f>
        <v>589177884242</v>
      </c>
      <c r="H22" s="11"/>
      <c r="I22" s="25">
        <f>SUM(I8:I21)</f>
        <v>119021282249</v>
      </c>
      <c r="J22" s="11"/>
      <c r="K22" s="20" t="s">
        <v>80</v>
      </c>
      <c r="L22" s="11"/>
      <c r="M22" s="18">
        <f>SUM(M8:M21)</f>
        <v>708199166490</v>
      </c>
      <c r="N22" s="11"/>
      <c r="O22" s="18">
        <f>SUM(O8:O21)</f>
        <v>671347702292</v>
      </c>
      <c r="P22" s="11"/>
      <c r="Q22" s="25">
        <f>SUM(Q8:Q21)</f>
        <v>36851464198</v>
      </c>
      <c r="S22" s="38"/>
      <c r="T22" s="39"/>
      <c r="U22" s="38"/>
      <c r="V22" s="39"/>
    </row>
    <row r="23" spans="1:22" ht="13.5" thickTop="1">
      <c r="M23" s="37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0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Soheil Sadegh Zadeh</cp:lastModifiedBy>
  <dcterms:created xsi:type="dcterms:W3CDTF">2024-11-23T07:50:36Z</dcterms:created>
  <dcterms:modified xsi:type="dcterms:W3CDTF">2024-11-25T12:19:30Z</dcterms:modified>
</cp:coreProperties>
</file>