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007 مهر\"/>
    </mc:Choice>
  </mc:AlternateContent>
  <xr:revisionPtr revIDLastSave="0" documentId="13_ncr:1_{D5AB7CE2-AB9D-47F5-90D9-F35B8C4A4A7F}" xr6:coauthVersionLast="47" xr6:coauthVersionMax="47" xr10:uidLastSave="{00000000-0000-0000-0000-000000000000}"/>
  <bookViews>
    <workbookView xWindow="-120" yWindow="-120" windowWidth="24240" windowHeight="13140" tabRatio="748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3">درآمد!$A$1:$K$12</definedName>
    <definedName name="_xlnm.Print_Area" localSheetId="5">'درآمد سپرده بانکی'!$A$1:$K$11</definedName>
    <definedName name="_xlnm.Print_Area" localSheetId="4">'درآمد سرمایه گذاری در سهام'!$A$1:$V$25</definedName>
    <definedName name="_xlnm.Print_Area" localSheetId="8">'درآمد ناشی از تغییر قیمت اوراق'!$A$1:$Q$23</definedName>
    <definedName name="_xlnm.Print_Area" localSheetId="6">'سایر درآمدها'!$A$1:$G$10</definedName>
    <definedName name="_xlnm.Print_Area" localSheetId="2">سپرده!$A$1:$M$11</definedName>
    <definedName name="_xlnm.Print_Area" localSheetId="1">سهام!$A$1:$AA$24</definedName>
    <definedName name="_xlnm.Print_Area" localSheetId="7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1" l="1"/>
  <c r="I11" i="21"/>
  <c r="I12" i="21"/>
  <c r="I13" i="21"/>
  <c r="I14" i="21"/>
  <c r="I15" i="21"/>
  <c r="I16" i="21"/>
  <c r="I17" i="21"/>
  <c r="I18" i="21"/>
  <c r="I19" i="21"/>
  <c r="I20" i="21"/>
  <c r="I21" i="21"/>
  <c r="I9" i="21"/>
  <c r="I8" i="21"/>
  <c r="Q10" i="21"/>
  <c r="Q11" i="21"/>
  <c r="Q12" i="21"/>
  <c r="Q13" i="21"/>
  <c r="Q22" i="21" s="1"/>
  <c r="Q14" i="21"/>
  <c r="Q15" i="21"/>
  <c r="Q16" i="21"/>
  <c r="Q17" i="21"/>
  <c r="Q18" i="21"/>
  <c r="Q19" i="21"/>
  <c r="Q20" i="21"/>
  <c r="Q21" i="21"/>
  <c r="Q9" i="21"/>
  <c r="Q8" i="21"/>
  <c r="J11" i="8"/>
  <c r="H11" i="8"/>
  <c r="S23" i="2"/>
  <c r="E23" i="2"/>
  <c r="F9" i="8"/>
  <c r="T11" i="9"/>
  <c r="T12" i="9"/>
  <c r="T13" i="9"/>
  <c r="T14" i="9"/>
  <c r="T15" i="9"/>
  <c r="T16" i="9"/>
  <c r="T17" i="9"/>
  <c r="T18" i="9"/>
  <c r="T19" i="9"/>
  <c r="T20" i="9"/>
  <c r="T21" i="9"/>
  <c r="T22" i="9"/>
  <c r="T10" i="9"/>
  <c r="T9" i="9"/>
  <c r="Y23" i="2"/>
  <c r="W23" i="2"/>
  <c r="I23" i="2"/>
  <c r="G23" i="2"/>
  <c r="F9" i="13"/>
  <c r="F8" i="13"/>
  <c r="J10" i="13"/>
  <c r="J9" i="13"/>
  <c r="J8" i="13"/>
  <c r="AA23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10" i="2"/>
  <c r="AA9" i="2"/>
  <c r="L8" i="7"/>
  <c r="J9" i="7"/>
  <c r="L9" i="7" s="1"/>
  <c r="L10" i="7" s="1"/>
  <c r="J8" i="7"/>
  <c r="H10" i="7"/>
  <c r="F10" i="7"/>
  <c r="D10" i="7"/>
  <c r="H10" i="13"/>
  <c r="D10" i="13"/>
  <c r="F9" i="14"/>
  <c r="D9" i="14"/>
  <c r="F10" i="8" s="1"/>
  <c r="M10" i="18"/>
  <c r="I10" i="18"/>
  <c r="G10" i="18"/>
  <c r="C10" i="18"/>
  <c r="E22" i="21"/>
  <c r="G22" i="21"/>
  <c r="O22" i="21"/>
  <c r="M22" i="21"/>
  <c r="P23" i="9"/>
  <c r="J23" i="9"/>
  <c r="F8" i="8" s="1"/>
  <c r="F11" i="8" s="1"/>
  <c r="F23" i="9"/>
  <c r="I22" i="21" l="1"/>
  <c r="T23" i="9"/>
  <c r="V11" i="9"/>
  <c r="V22" i="9"/>
  <c r="V18" i="9"/>
  <c r="L17" i="9"/>
  <c r="L13" i="9"/>
  <c r="V13" i="9"/>
  <c r="L22" i="9"/>
  <c r="L16" i="9"/>
  <c r="L12" i="9"/>
  <c r="V12" i="9"/>
  <c r="V9" i="9"/>
  <c r="L15" i="9"/>
  <c r="L11" i="9"/>
  <c r="V10" i="9"/>
  <c r="F10" i="13"/>
  <c r="J10" i="7"/>
  <c r="V15" i="9" l="1"/>
  <c r="V16" i="9"/>
  <c r="V17" i="9"/>
  <c r="L21" i="9"/>
  <c r="L14" i="9"/>
  <c r="L19" i="9"/>
  <c r="L20" i="9"/>
  <c r="V19" i="9"/>
  <c r="L10" i="9"/>
  <c r="V20" i="9"/>
  <c r="L9" i="9"/>
  <c r="V21" i="9"/>
  <c r="V14" i="9"/>
  <c r="L18" i="9"/>
</calcChain>
</file>

<file path=xl/sharedStrings.xml><?xml version="1.0" encoding="utf-8"?>
<sst xmlns="http://schemas.openxmlformats.org/spreadsheetml/2006/main" count="188" uniqueCount="80">
  <si>
    <t>صندوق سرمایه گذاری بخشی صنایع معیار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</si>
  <si>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</si>
  <si>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</si>
  <si>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</si>
  <si>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</si>
  <si>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</si>
  <si>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</si>
  <si>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</si>
  <si>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</si>
  <si>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</si>
  <si>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</si>
  <si>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</si>
  <si>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</si>
  <si>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</si>
  <si>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</si>
  <si>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</si>
  <si>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</si>
  <si>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</si>
  <si>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</si>
  <si>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</si>
  <si>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</si>
  <si>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بهمن  دیزل</t>
  </si>
  <si>
    <t>بیمه اتکایی ایران معین</t>
  </si>
  <si>
    <t>رادیاتور ایران‌</t>
  </si>
  <si>
    <t>زامیاد</t>
  </si>
  <si>
    <t>سایپا</t>
  </si>
  <si>
    <t>سایپا دیزل</t>
  </si>
  <si>
    <t>سرمایه‌گذاری‌ سایپا</t>
  </si>
  <si>
    <t>فولاد مبارکه اصفهان</t>
  </si>
  <si>
    <t>گروه‌بهمن‌</t>
  </si>
  <si>
    <t>گسترش‌سرمایه‌گذاری‌ایران‌خودرو</t>
  </si>
  <si>
    <t>موتورسازان‌تراکتورسازی‌ایران‌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</si>
  <si>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</si>
  <si>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</si>
  <si>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</si>
  <si>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</si>
  <si>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</si>
  <si>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</si>
  <si>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جنت آباد (کوتاه مدت) 041410277000000535</t>
  </si>
  <si>
    <t>سپرده کوتاه مدت بانک خاورمیانه مهستان (کوتاه مدت) 100510810707076139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</si>
  <si>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</si>
  <si>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</si>
  <si>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</si>
  <si>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</si>
  <si>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</si>
  <si>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</si>
  <si>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</si>
  <si>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</si>
  <si>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</si>
  <si>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</si>
  <si>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</si>
  <si>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</si>
  <si>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</si>
  <si>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</si>
  <si>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</si>
  <si>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</si>
  <si>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</si>
  <si>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</si>
  <si>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</si>
  <si>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</si>
  <si>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</si>
  <si>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</si>
  <si>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</si>
  <si>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</si>
  <si>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</si>
  <si>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</si>
  <si>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</si>
  <si>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</si>
  <si>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</si>
  <si>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</si>
  <si>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</si>
  <si>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</si>
  <si>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سرمایه‌گذاری‌ رنا ( هلدینگ‌ )</t>
  </si>
  <si>
    <t xml:space="preserve">سپرده کوتاه مدت موسسه اعتباری ملل جنت آباد (کوتاه مدت) </t>
  </si>
  <si>
    <t xml:space="preserve">سپرده کوتاه مدت بانک خاورمیانه مهستان (کوتاه مدت) </t>
  </si>
  <si>
    <t>صورت وضعیت پورتفوی</t>
  </si>
  <si>
    <t>-------</t>
  </si>
  <si>
    <t>-----</t>
  </si>
  <si>
    <t>------</t>
  </si>
  <si>
    <t>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</si>
</sst>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0" fontId="5" fillId="0" borderId="0"/>
    <xf numFmtId="9" fontId="7" fillId="0" borderId="0" applyFont="0" applyFill="0" applyBorder="0" applyAlignment="0" applyProtection="0"/>
  </cellStyleXfs>
  <cellXfs count="63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/>
    <xf numFmtId="0" fontId="0" fillId="0" borderId="0" xfId="0" applyBorder="1" applyAlignment="1">
      <alignment horizontal="left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5" xfId="0" quotePrefix="1" applyNumberFormat="1" applyFont="1" applyFill="1" applyBorder="1" applyAlignment="1">
      <alignment horizontal="center" vertical="center"/>
    </xf>
    <xf numFmtId="10" fontId="0" fillId="0" borderId="0" xfId="2" applyNumberFormat="1" applyFont="1" applyAlignment="1">
      <alignment horizontal="left"/>
    </xf>
    <xf numFmtId="3" fontId="0" fillId="0" borderId="0" xfId="0" applyNumberFormat="1" applyAlignment="1">
      <alignment horizontal="left"/>
    </xf>
    <xf numFmtId="10" fontId="4" fillId="0" borderId="2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37" fontId="0" fillId="0" borderId="0" xfId="0" applyNumberFormat="1" applyAlignment="1">
      <alignment horizontal="left"/>
    </xf>
    <xf numFmtId="10" fontId="4" fillId="0" borderId="4" xfId="2" applyNumberFormat="1" applyFont="1" applyFill="1" applyBorder="1" applyAlignment="1">
      <alignment horizontal="center" vertical="center"/>
    </xf>
    <xf numFmtId="10" fontId="4" fillId="0" borderId="5" xfId="2" quotePrefix="1" applyNumberFormat="1" applyFont="1" applyFill="1" applyBorder="1" applyAlignment="1">
      <alignment horizontal="center" vertical="center"/>
    </xf>
    <xf numFmtId="4" fontId="4" fillId="0" borderId="5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4" fillId="0" borderId="4" xfId="0" applyFont="1" applyFill="1" applyBorder="1" applyAlignment="1">
      <alignment vertical="top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top"/>
    </xf>
    <xf numFmtId="0" fontId="2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4" xfId="0" quotePrefix="1" applyFont="1" applyFill="1" applyBorder="1" applyAlignment="1">
      <alignment horizontal="center" vertical="center"/>
    </xf>
    <xf numFmtId="16" fontId="2" fillId="0" borderId="0" xfId="0" quotePrefix="1" applyNumberFormat="1" applyFont="1" applyFill="1" applyAlignment="1">
      <alignment horizontal="right" vertical="center"/>
    </xf>
    <xf numFmtId="0" fontId="2" fillId="0" borderId="0" xfId="0" quotePrefix="1" applyFont="1" applyFill="1" applyAlignment="1">
      <alignment horizontal="right" vertical="center"/>
    </xf>
  </cellXfs>
  <cellStyles count="3">
    <cellStyle name="Normal" xfId="0" builtinId="0"/>
    <cellStyle name="Normal 2" xfId="1" xr:uid="{AF8464DC-90B0-4A4A-A948-4DB851807743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550035</xdr:colOff>
      <xdr:row>25</xdr:row>
      <xdr:rowOff>26831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5E42E0-D733-4D27-9028-AF2834546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88365" y="28576"/>
          <a:ext cx="3598034" cy="47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2D58-F763-406F-B5B4-483397623F0A}">
  <dimension ref="A27:Y29"/>
  <sheetViews>
    <sheetView showGridLines="0" rightToLeft="1" tabSelected="1" view="pageBreakPreview" zoomScale="91" zoomScaleNormal="100" zoomScaleSheetLayoutView="91" workbookViewId="0">
      <selection activeCell="B18" sqref="B18"/>
    </sheetView>
  </sheetViews>
  <sheetFormatPr defaultRowHeight="15" x14ac:dyDescent="0.25"/>
  <cols>
    <col min="1" max="16384" width="9.140625" style="23"/>
  </cols>
  <sheetData>
    <row r="27" spans="1:25" ht="26.25" x14ac:dyDescent="0.25">
      <c r="A27" s="49" t="s">
        <v>0</v>
      </c>
      <c r="B27" s="49"/>
      <c r="C27" s="49"/>
      <c r="D27" s="49"/>
      <c r="E27" s="49"/>
      <c r="F27" s="49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ht="26.25" x14ac:dyDescent="0.25">
      <c r="A28" s="49" t="s">
        <v>75</v>
      </c>
      <c r="B28" s="49"/>
      <c r="C28" s="49"/>
      <c r="D28" s="49"/>
      <c r="E28" s="49"/>
      <c r="F28" s="49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ht="26.25" x14ac:dyDescent="0.25">
      <c r="A29" s="49" t="s">
        <v>2</v>
      </c>
      <c r="B29" s="49"/>
      <c r="C29" s="49"/>
      <c r="D29" s="49"/>
      <c r="E29" s="49"/>
      <c r="F29" s="49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</sheetData>
  <mergeCells count="3">
    <mergeCell ref="A27:F27"/>
    <mergeCell ref="A28:F28"/>
    <mergeCell ref="A29:F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3"/>
  <sheetViews>
    <sheetView rightToLeft="1" view="pageBreakPreview" zoomScale="87" zoomScaleNormal="100" zoomScaleSheetLayoutView="87" workbookViewId="0">
      <selection activeCell="A7" sqref="A7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7" customWidth="1"/>
    <col min="6" max="6" width="1.28515625" customWidth="1"/>
    <col min="7" max="7" width="23.85546875" customWidth="1"/>
    <col min="8" max="8" width="1.28515625" customWidth="1"/>
    <col min="9" max="9" width="22.5703125" customWidth="1"/>
    <col min="10" max="10" width="1.28515625" customWidth="1"/>
    <col min="11" max="11" width="14.28515625" customWidth="1"/>
    <col min="12" max="12" width="1.28515625" customWidth="1"/>
    <col min="13" max="13" width="14.28515625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24" customWidth="1"/>
    <col min="24" max="24" width="1.28515625" customWidth="1"/>
    <col min="25" max="25" width="21.28515625" customWidth="1"/>
    <col min="26" max="26" width="1.28515625" customWidth="1"/>
    <col min="27" max="27" width="25.28515625" customWidth="1"/>
  </cols>
  <sheetData>
    <row r="1" spans="1:29" ht="29.1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9" ht="21.75" customHeight="1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29" ht="21.75" customHeight="1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29" ht="23.25" customHeight="1" x14ac:dyDescent="0.2">
      <c r="A4" s="1" t="s">
        <v>3</v>
      </c>
      <c r="B4" s="57" t="s">
        <v>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9" ht="20.25" customHeight="1" x14ac:dyDescent="0.2">
      <c r="A5" s="57" t="s">
        <v>5</v>
      </c>
      <c r="B5" s="57"/>
      <c r="C5" s="57" t="s">
        <v>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1:29" ht="14.45" customHeight="1" x14ac:dyDescent="0.2">
      <c r="E6" s="53" t="s">
        <v>7</v>
      </c>
      <c r="F6" s="53"/>
      <c r="G6" s="53"/>
      <c r="H6" s="53"/>
      <c r="I6" s="53"/>
      <c r="K6" s="53" t="s">
        <v>8</v>
      </c>
      <c r="L6" s="53"/>
      <c r="M6" s="53"/>
      <c r="N6" s="53"/>
      <c r="O6" s="53"/>
      <c r="P6" s="53"/>
      <c r="Q6" s="53"/>
      <c r="S6" s="53" t="s">
        <v>9</v>
      </c>
      <c r="T6" s="53"/>
      <c r="U6" s="53"/>
      <c r="V6" s="53"/>
      <c r="W6" s="53"/>
      <c r="X6" s="53"/>
      <c r="Y6" s="53"/>
      <c r="Z6" s="53"/>
      <c r="AA6" s="53"/>
    </row>
    <row r="7" spans="1:29" ht="14.45" customHeight="1" x14ac:dyDescent="0.2">
      <c r="E7" s="3"/>
      <c r="F7" s="3"/>
      <c r="G7" s="3"/>
      <c r="H7" s="3"/>
      <c r="I7" s="3"/>
      <c r="K7" s="55" t="s">
        <v>10</v>
      </c>
      <c r="L7" s="55"/>
      <c r="M7" s="55"/>
      <c r="N7" s="3"/>
      <c r="O7" s="55" t="s">
        <v>11</v>
      </c>
      <c r="P7" s="55"/>
      <c r="Q7" s="55"/>
      <c r="S7" s="3"/>
      <c r="T7" s="3"/>
      <c r="U7" s="3"/>
      <c r="V7" s="3"/>
      <c r="W7" s="3"/>
      <c r="X7" s="3"/>
      <c r="Y7" s="3"/>
      <c r="Z7" s="3"/>
      <c r="AA7" s="3"/>
    </row>
    <row r="8" spans="1:29" ht="21" customHeight="1" x14ac:dyDescent="0.2">
      <c r="A8" s="53" t="s">
        <v>12</v>
      </c>
      <c r="B8" s="53"/>
      <c r="C8" s="53"/>
      <c r="E8" s="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9" ht="21.75" customHeight="1" x14ac:dyDescent="0.2">
      <c r="A9" s="54" t="s">
        <v>19</v>
      </c>
      <c r="B9" s="54"/>
      <c r="C9" s="54"/>
      <c r="E9" s="11">
        <v>49400000</v>
      </c>
      <c r="F9" s="10"/>
      <c r="G9" s="11">
        <v>132550404953</v>
      </c>
      <c r="H9" s="10"/>
      <c r="I9" s="11">
        <v>77096529900</v>
      </c>
      <c r="J9" s="10"/>
      <c r="K9" s="11">
        <v>0</v>
      </c>
      <c r="L9" s="10"/>
      <c r="M9" s="11">
        <v>0</v>
      </c>
      <c r="N9" s="10"/>
      <c r="O9" s="11">
        <v>0</v>
      </c>
      <c r="P9" s="10"/>
      <c r="Q9" s="11">
        <v>0</v>
      </c>
      <c r="R9" s="10"/>
      <c r="S9" s="11">
        <v>49400000</v>
      </c>
      <c r="T9" s="10"/>
      <c r="U9" s="11">
        <v>1431</v>
      </c>
      <c r="V9" s="10"/>
      <c r="W9" s="11">
        <v>132550404953</v>
      </c>
      <c r="X9" s="10"/>
      <c r="Y9" s="11">
        <v>70270786170</v>
      </c>
      <c r="Z9" s="10"/>
      <c r="AA9" s="29">
        <f>Y9/638518527203</f>
        <v>0.11005285387382231</v>
      </c>
      <c r="AC9" s="27"/>
    </row>
    <row r="10" spans="1:29" ht="21.75" customHeight="1" x14ac:dyDescent="0.2">
      <c r="A10" s="51" t="s">
        <v>20</v>
      </c>
      <c r="B10" s="51"/>
      <c r="C10" s="51"/>
      <c r="E10" s="12">
        <v>58200000</v>
      </c>
      <c r="F10" s="10"/>
      <c r="G10" s="12">
        <v>186940713803</v>
      </c>
      <c r="H10" s="10"/>
      <c r="I10" s="12">
        <v>148105497600</v>
      </c>
      <c r="J10" s="10"/>
      <c r="K10" s="12">
        <v>0</v>
      </c>
      <c r="L10" s="10"/>
      <c r="M10" s="12">
        <v>0</v>
      </c>
      <c r="N10" s="10"/>
      <c r="O10" s="12">
        <v>0</v>
      </c>
      <c r="P10" s="10"/>
      <c r="Q10" s="12">
        <v>0</v>
      </c>
      <c r="R10" s="10"/>
      <c r="S10" s="12">
        <v>58200000</v>
      </c>
      <c r="T10" s="10"/>
      <c r="U10" s="12">
        <v>2168</v>
      </c>
      <c r="V10" s="10"/>
      <c r="W10" s="12">
        <v>186940713803</v>
      </c>
      <c r="X10" s="10"/>
      <c r="Y10" s="12">
        <v>125426843280</v>
      </c>
      <c r="Z10" s="10"/>
      <c r="AA10" s="32">
        <f>Y10/638518527203</f>
        <v>0.19643414863688657</v>
      </c>
      <c r="AC10" s="27"/>
    </row>
    <row r="11" spans="1:29" ht="21.75" customHeight="1" x14ac:dyDescent="0.2">
      <c r="A11" s="51" t="s">
        <v>21</v>
      </c>
      <c r="B11" s="51"/>
      <c r="C11" s="51"/>
      <c r="E11" s="12">
        <v>17000000</v>
      </c>
      <c r="F11" s="10"/>
      <c r="G11" s="12">
        <v>66479308452</v>
      </c>
      <c r="H11" s="10"/>
      <c r="I11" s="12">
        <v>47773048950</v>
      </c>
      <c r="J11" s="10"/>
      <c r="K11" s="12">
        <v>0</v>
      </c>
      <c r="L11" s="10"/>
      <c r="M11" s="12">
        <v>0</v>
      </c>
      <c r="N11" s="10"/>
      <c r="O11" s="12">
        <v>0</v>
      </c>
      <c r="P11" s="10"/>
      <c r="Q11" s="12">
        <v>0</v>
      </c>
      <c r="R11" s="10"/>
      <c r="S11" s="12">
        <v>17000000</v>
      </c>
      <c r="T11" s="10"/>
      <c r="U11" s="12">
        <v>2587</v>
      </c>
      <c r="V11" s="10"/>
      <c r="W11" s="12">
        <v>66479308452</v>
      </c>
      <c r="X11" s="10"/>
      <c r="Y11" s="12">
        <v>43717324950</v>
      </c>
      <c r="Z11" s="10"/>
      <c r="AA11" s="32">
        <f t="shared" ref="AA11:AA22" si="0">Y11/638518527203</f>
        <v>6.8466807285141221E-2</v>
      </c>
      <c r="AC11" s="27"/>
    </row>
    <row r="12" spans="1:29" ht="21.75" customHeight="1" x14ac:dyDescent="0.2">
      <c r="A12" s="51" t="s">
        <v>22</v>
      </c>
      <c r="B12" s="51"/>
      <c r="C12" s="51"/>
      <c r="E12" s="12">
        <v>2362500</v>
      </c>
      <c r="F12" s="10"/>
      <c r="G12" s="12">
        <v>5947224425</v>
      </c>
      <c r="H12" s="10"/>
      <c r="I12" s="12">
        <v>6070725478.125</v>
      </c>
      <c r="J12" s="10"/>
      <c r="K12" s="12">
        <v>0</v>
      </c>
      <c r="L12" s="10"/>
      <c r="M12" s="12">
        <v>0</v>
      </c>
      <c r="N12" s="10"/>
      <c r="O12" s="12">
        <v>0</v>
      </c>
      <c r="P12" s="10"/>
      <c r="Q12" s="12">
        <v>0</v>
      </c>
      <c r="R12" s="10"/>
      <c r="S12" s="12">
        <v>2362500</v>
      </c>
      <c r="T12" s="10"/>
      <c r="U12" s="12">
        <v>2155</v>
      </c>
      <c r="V12" s="10"/>
      <c r="W12" s="12">
        <v>5947224425</v>
      </c>
      <c r="X12" s="10"/>
      <c r="Y12" s="12">
        <v>5060894934.375</v>
      </c>
      <c r="Z12" s="10"/>
      <c r="AA12" s="32">
        <f t="shared" si="0"/>
        <v>7.9259954390736471E-3</v>
      </c>
      <c r="AC12" s="27"/>
    </row>
    <row r="13" spans="1:29" ht="21.75" customHeight="1" x14ac:dyDescent="0.2">
      <c r="A13" s="51" t="s">
        <v>23</v>
      </c>
      <c r="B13" s="51"/>
      <c r="C13" s="51"/>
      <c r="E13" s="12">
        <v>6000000</v>
      </c>
      <c r="F13" s="10"/>
      <c r="G13" s="12">
        <v>20773259533</v>
      </c>
      <c r="H13" s="10"/>
      <c r="I13" s="12">
        <v>19759725900</v>
      </c>
      <c r="J13" s="10"/>
      <c r="K13" s="12">
        <v>0</v>
      </c>
      <c r="L13" s="10"/>
      <c r="M13" s="12">
        <v>0</v>
      </c>
      <c r="N13" s="10"/>
      <c r="O13" s="12">
        <v>0</v>
      </c>
      <c r="P13" s="10"/>
      <c r="Q13" s="12">
        <v>0</v>
      </c>
      <c r="R13" s="10"/>
      <c r="S13" s="12">
        <v>6000000</v>
      </c>
      <c r="T13" s="10"/>
      <c r="U13" s="12">
        <v>3025</v>
      </c>
      <c r="V13" s="10"/>
      <c r="W13" s="12">
        <v>20773259533</v>
      </c>
      <c r="X13" s="10"/>
      <c r="Y13" s="12">
        <v>18042007500</v>
      </c>
      <c r="Z13" s="10"/>
      <c r="AA13" s="32">
        <f t="shared" si="0"/>
        <v>2.8256043844228224E-2</v>
      </c>
      <c r="AC13" s="27"/>
    </row>
    <row r="14" spans="1:29" ht="21.75" customHeight="1" x14ac:dyDescent="0.2">
      <c r="A14" s="51" t="s">
        <v>24</v>
      </c>
      <c r="B14" s="51"/>
      <c r="C14" s="51"/>
      <c r="E14" s="12">
        <v>19707492</v>
      </c>
      <c r="F14" s="10"/>
      <c r="G14" s="12">
        <v>85993855840</v>
      </c>
      <c r="H14" s="10"/>
      <c r="I14" s="12">
        <v>76499857610.253006</v>
      </c>
      <c r="J14" s="10"/>
      <c r="K14" s="12">
        <v>0</v>
      </c>
      <c r="L14" s="10"/>
      <c r="M14" s="12">
        <v>0</v>
      </c>
      <c r="N14" s="10"/>
      <c r="O14" s="12">
        <v>0</v>
      </c>
      <c r="P14" s="10"/>
      <c r="Q14" s="12">
        <v>0</v>
      </c>
      <c r="R14" s="10"/>
      <c r="S14" s="12">
        <v>19707492</v>
      </c>
      <c r="T14" s="10"/>
      <c r="U14" s="12">
        <v>3287</v>
      </c>
      <c r="V14" s="10"/>
      <c r="W14" s="12">
        <v>85993855840</v>
      </c>
      <c r="X14" s="10"/>
      <c r="Y14" s="12">
        <v>64393093973.086197</v>
      </c>
      <c r="Z14" s="10"/>
      <c r="AA14" s="32">
        <f t="shared" si="0"/>
        <v>0.10084765160246341</v>
      </c>
      <c r="AC14" s="27"/>
    </row>
    <row r="15" spans="1:29" ht="21.75" customHeight="1" x14ac:dyDescent="0.2">
      <c r="A15" s="51" t="s">
        <v>25</v>
      </c>
      <c r="B15" s="51"/>
      <c r="C15" s="51"/>
      <c r="E15" s="12">
        <v>28238976</v>
      </c>
      <c r="F15" s="10"/>
      <c r="G15" s="12">
        <v>79329125361</v>
      </c>
      <c r="H15" s="10"/>
      <c r="I15" s="12">
        <v>68072063675.040001</v>
      </c>
      <c r="J15" s="10"/>
      <c r="K15" s="12">
        <v>0</v>
      </c>
      <c r="L15" s="10"/>
      <c r="M15" s="12">
        <v>0</v>
      </c>
      <c r="N15" s="10"/>
      <c r="O15" s="12">
        <v>0</v>
      </c>
      <c r="P15" s="10"/>
      <c r="Q15" s="12">
        <v>0</v>
      </c>
      <c r="R15" s="10"/>
      <c r="S15" s="12">
        <v>28238976</v>
      </c>
      <c r="T15" s="10"/>
      <c r="U15" s="12">
        <v>2143</v>
      </c>
      <c r="V15" s="10"/>
      <c r="W15" s="12">
        <v>79329125361</v>
      </c>
      <c r="X15" s="10"/>
      <c r="Y15" s="12">
        <v>60156054620.870399</v>
      </c>
      <c r="Z15" s="10"/>
      <c r="AA15" s="32">
        <f t="shared" si="0"/>
        <v>9.4211917208387258E-2</v>
      </c>
      <c r="AC15" s="27"/>
    </row>
    <row r="16" spans="1:29" ht="21.75" customHeight="1" x14ac:dyDescent="0.2">
      <c r="A16" s="51" t="s">
        <v>26</v>
      </c>
      <c r="B16" s="51"/>
      <c r="C16" s="51"/>
      <c r="E16" s="12">
        <v>286461</v>
      </c>
      <c r="F16" s="10"/>
      <c r="G16" s="12">
        <v>6880817598</v>
      </c>
      <c r="H16" s="10"/>
      <c r="I16" s="12">
        <v>4667159970.0495005</v>
      </c>
      <c r="J16" s="10"/>
      <c r="K16" s="12">
        <v>0</v>
      </c>
      <c r="L16" s="10"/>
      <c r="M16" s="12">
        <v>0</v>
      </c>
      <c r="N16" s="10"/>
      <c r="O16" s="12">
        <v>0</v>
      </c>
      <c r="P16" s="10"/>
      <c r="Q16" s="12">
        <v>0</v>
      </c>
      <c r="R16" s="10"/>
      <c r="S16" s="12">
        <v>286461</v>
      </c>
      <c r="T16" s="10"/>
      <c r="U16" s="12">
        <v>16610</v>
      </c>
      <c r="V16" s="10"/>
      <c r="W16" s="12">
        <v>6880817598</v>
      </c>
      <c r="X16" s="10"/>
      <c r="Y16" s="12">
        <v>4729806412.6005001</v>
      </c>
      <c r="Z16" s="10"/>
      <c r="AA16" s="32">
        <f t="shared" si="0"/>
        <v>7.4074693389386704E-3</v>
      </c>
      <c r="AC16" s="27"/>
    </row>
    <row r="17" spans="1:29" ht="21.75" customHeight="1" x14ac:dyDescent="0.2">
      <c r="A17" s="51" t="s">
        <v>72</v>
      </c>
      <c r="B17" s="51"/>
      <c r="C17" s="51"/>
      <c r="E17" s="12">
        <v>8000000</v>
      </c>
      <c r="F17" s="10"/>
      <c r="G17" s="12">
        <v>50919980049</v>
      </c>
      <c r="H17" s="10"/>
      <c r="I17" s="12">
        <v>43102008000</v>
      </c>
      <c r="J17" s="10"/>
      <c r="K17" s="12">
        <v>0</v>
      </c>
      <c r="L17" s="10"/>
      <c r="M17" s="12">
        <v>0</v>
      </c>
      <c r="N17" s="10"/>
      <c r="O17" s="12">
        <v>0</v>
      </c>
      <c r="P17" s="10"/>
      <c r="Q17" s="12">
        <v>0</v>
      </c>
      <c r="R17" s="10"/>
      <c r="S17" s="12">
        <v>8000000</v>
      </c>
      <c r="T17" s="10"/>
      <c r="U17" s="12">
        <v>4703</v>
      </c>
      <c r="V17" s="10"/>
      <c r="W17" s="12">
        <v>50919980049</v>
      </c>
      <c r="X17" s="10"/>
      <c r="Y17" s="12">
        <v>37400137200</v>
      </c>
      <c r="Z17" s="10"/>
      <c r="AA17" s="32">
        <f t="shared" si="0"/>
        <v>5.8573299922602906E-2</v>
      </c>
      <c r="AC17" s="27"/>
    </row>
    <row r="18" spans="1:29" ht="21.75" customHeight="1" x14ac:dyDescent="0.2">
      <c r="A18" s="51" t="s">
        <v>27</v>
      </c>
      <c r="B18" s="51"/>
      <c r="C18" s="51"/>
      <c r="E18" s="12">
        <v>7000000</v>
      </c>
      <c r="F18" s="10"/>
      <c r="G18" s="12">
        <v>30463799153</v>
      </c>
      <c r="H18" s="10"/>
      <c r="I18" s="12">
        <v>25237935450</v>
      </c>
      <c r="J18" s="10"/>
      <c r="K18" s="12">
        <v>0</v>
      </c>
      <c r="L18" s="10"/>
      <c r="M18" s="12">
        <v>0</v>
      </c>
      <c r="N18" s="10"/>
      <c r="O18" s="12">
        <v>0</v>
      </c>
      <c r="P18" s="10"/>
      <c r="Q18" s="12">
        <v>0</v>
      </c>
      <c r="R18" s="10"/>
      <c r="S18" s="12">
        <v>7000000</v>
      </c>
      <c r="T18" s="10"/>
      <c r="U18" s="12">
        <v>3208</v>
      </c>
      <c r="V18" s="10"/>
      <c r="W18" s="12">
        <v>30463799153</v>
      </c>
      <c r="X18" s="10"/>
      <c r="Y18" s="12">
        <v>22322386800</v>
      </c>
      <c r="Z18" s="10"/>
      <c r="AA18" s="32">
        <f t="shared" si="0"/>
        <v>3.4959654025674324E-2</v>
      </c>
      <c r="AC18" s="27"/>
    </row>
    <row r="19" spans="1:29" ht="21.75" customHeight="1" x14ac:dyDescent="0.2">
      <c r="A19" s="51" t="s">
        <v>28</v>
      </c>
      <c r="B19" s="51"/>
      <c r="C19" s="51"/>
      <c r="E19" s="12">
        <v>6000000</v>
      </c>
      <c r="F19" s="10"/>
      <c r="G19" s="12">
        <v>30328118300</v>
      </c>
      <c r="H19" s="10"/>
      <c r="I19" s="12">
        <v>25073917200</v>
      </c>
      <c r="J19" s="10"/>
      <c r="K19" s="12">
        <v>0</v>
      </c>
      <c r="L19" s="10"/>
      <c r="M19" s="12">
        <v>0</v>
      </c>
      <c r="N19" s="10"/>
      <c r="O19" s="12">
        <v>0</v>
      </c>
      <c r="P19" s="10"/>
      <c r="Q19" s="12">
        <v>0</v>
      </c>
      <c r="R19" s="10"/>
      <c r="S19" s="12">
        <v>6000000</v>
      </c>
      <c r="T19" s="10"/>
      <c r="U19" s="12">
        <v>3840</v>
      </c>
      <c r="V19" s="10"/>
      <c r="W19" s="12">
        <v>30328118300</v>
      </c>
      <c r="X19" s="10"/>
      <c r="Y19" s="12">
        <v>22902912000</v>
      </c>
      <c r="Z19" s="10"/>
      <c r="AA19" s="32">
        <f t="shared" si="0"/>
        <v>3.5868829210524422E-2</v>
      </c>
      <c r="AC19" s="27"/>
    </row>
    <row r="20" spans="1:29" ht="21.75" customHeight="1" x14ac:dyDescent="0.2">
      <c r="A20" s="51" t="s">
        <v>29</v>
      </c>
      <c r="B20" s="51"/>
      <c r="C20" s="51"/>
      <c r="E20" s="12">
        <v>53899976</v>
      </c>
      <c r="F20" s="10"/>
      <c r="G20" s="12">
        <v>102278256028</v>
      </c>
      <c r="H20" s="10"/>
      <c r="I20" s="12">
        <v>86101888726.479599</v>
      </c>
      <c r="J20" s="10"/>
      <c r="K20" s="12">
        <v>0</v>
      </c>
      <c r="L20" s="10"/>
      <c r="M20" s="12">
        <v>0</v>
      </c>
      <c r="N20" s="10"/>
      <c r="O20" s="12">
        <v>0</v>
      </c>
      <c r="P20" s="10"/>
      <c r="Q20" s="12">
        <v>0</v>
      </c>
      <c r="R20" s="10"/>
      <c r="S20" s="12">
        <v>53899976</v>
      </c>
      <c r="T20" s="10"/>
      <c r="U20" s="12">
        <v>1365</v>
      </c>
      <c r="V20" s="10"/>
      <c r="W20" s="12">
        <v>102278256028</v>
      </c>
      <c r="X20" s="10"/>
      <c r="Y20" s="12">
        <v>73135705109.921997</v>
      </c>
      <c r="Z20" s="10"/>
      <c r="AA20" s="32">
        <f t="shared" si="0"/>
        <v>0.11453967581847542</v>
      </c>
      <c r="AC20" s="27"/>
    </row>
    <row r="21" spans="1:29" ht="21.75" customHeight="1" x14ac:dyDescent="0.2">
      <c r="A21" s="51" t="s">
        <v>30</v>
      </c>
      <c r="B21" s="51"/>
      <c r="C21" s="51"/>
      <c r="E21" s="12">
        <v>10000000</v>
      </c>
      <c r="F21" s="10"/>
      <c r="G21" s="12">
        <v>47541499073</v>
      </c>
      <c r="H21" s="10"/>
      <c r="I21" s="12">
        <v>33867283500</v>
      </c>
      <c r="J21" s="10"/>
      <c r="K21" s="12">
        <v>0</v>
      </c>
      <c r="L21" s="10"/>
      <c r="M21" s="12">
        <v>0</v>
      </c>
      <c r="N21" s="10"/>
      <c r="O21" s="12">
        <v>0</v>
      </c>
      <c r="P21" s="10"/>
      <c r="Q21" s="12">
        <v>0</v>
      </c>
      <c r="R21" s="10"/>
      <c r="S21" s="12">
        <v>10000000</v>
      </c>
      <c r="T21" s="10"/>
      <c r="U21" s="12">
        <v>3254</v>
      </c>
      <c r="V21" s="10"/>
      <c r="W21" s="12">
        <v>47541499073</v>
      </c>
      <c r="X21" s="10"/>
      <c r="Y21" s="12">
        <v>32346387000</v>
      </c>
      <c r="Z21" s="10"/>
      <c r="AA21" s="32">
        <f t="shared" si="0"/>
        <v>5.0658494032572256E-2</v>
      </c>
      <c r="AC21" s="27"/>
    </row>
    <row r="22" spans="1:29" ht="21.75" customHeight="1" x14ac:dyDescent="0.2">
      <c r="A22" s="52" t="s">
        <v>31</v>
      </c>
      <c r="B22" s="52"/>
      <c r="C22" s="52"/>
      <c r="D22" s="8"/>
      <c r="E22" s="12">
        <v>2570695</v>
      </c>
      <c r="F22" s="10"/>
      <c r="G22" s="13">
        <v>10194245228</v>
      </c>
      <c r="H22" s="10"/>
      <c r="I22" s="13">
        <v>9920060333.9594994</v>
      </c>
      <c r="J22" s="10"/>
      <c r="K22" s="13">
        <v>0</v>
      </c>
      <c r="L22" s="10"/>
      <c r="M22" s="13">
        <v>0</v>
      </c>
      <c r="N22" s="10"/>
      <c r="O22" s="13">
        <v>0</v>
      </c>
      <c r="P22" s="10"/>
      <c r="Q22" s="13">
        <v>0</v>
      </c>
      <c r="R22" s="10"/>
      <c r="S22" s="13">
        <v>2570695</v>
      </c>
      <c r="T22" s="10"/>
      <c r="U22" s="13">
        <v>3629</v>
      </c>
      <c r="V22" s="10"/>
      <c r="W22" s="13">
        <v>10194245228</v>
      </c>
      <c r="X22" s="10"/>
      <c r="Y22" s="13">
        <v>9273544294.6777496</v>
      </c>
      <c r="Z22" s="10"/>
      <c r="AA22" s="32">
        <f t="shared" si="0"/>
        <v>1.4523532050510842E-2</v>
      </c>
      <c r="AC22" s="27"/>
    </row>
    <row r="23" spans="1:29" ht="21.75" customHeight="1" x14ac:dyDescent="0.2">
      <c r="A23" s="50" t="s">
        <v>32</v>
      </c>
      <c r="B23" s="50"/>
      <c r="C23" s="50"/>
      <c r="D23" s="50"/>
      <c r="E23" s="15">
        <f>SUM(E9:E22)</f>
        <v>268666100</v>
      </c>
      <c r="F23" s="10"/>
      <c r="G23" s="15">
        <f>SUM(G9:G22)</f>
        <v>856620607796</v>
      </c>
      <c r="H23" s="10"/>
      <c r="I23" s="15">
        <f>SUM(I9:I22)</f>
        <v>671347702293.90649</v>
      </c>
      <c r="J23" s="10"/>
      <c r="K23" s="15">
        <v>0</v>
      </c>
      <c r="L23" s="10"/>
      <c r="M23" s="15">
        <v>0</v>
      </c>
      <c r="N23" s="10"/>
      <c r="O23" s="15">
        <v>0</v>
      </c>
      <c r="P23" s="10"/>
      <c r="Q23" s="15">
        <v>0</v>
      </c>
      <c r="R23" s="10"/>
      <c r="S23" s="15">
        <f>SUM(S9:S22)</f>
        <v>268666100</v>
      </c>
      <c r="T23" s="10"/>
      <c r="U23" s="15"/>
      <c r="V23" s="10"/>
      <c r="W23" s="15">
        <f>SUM(W9:W22)</f>
        <v>856620607796</v>
      </c>
      <c r="X23" s="10"/>
      <c r="Y23" s="15">
        <f>SUM(Y9:Y22)</f>
        <v>589177884245.53186</v>
      </c>
      <c r="Z23" s="10"/>
      <c r="AA23" s="30">
        <f>SUM(AA9:AA22)</f>
        <v>0.92272637228930143</v>
      </c>
      <c r="AC23" s="27"/>
    </row>
  </sheetData>
  <mergeCells count="27">
    <mergeCell ref="S6:AA6"/>
    <mergeCell ref="K7:M7"/>
    <mergeCell ref="O7:Q7"/>
    <mergeCell ref="A1:AA1"/>
    <mergeCell ref="A2:AA2"/>
    <mergeCell ref="A3:AA3"/>
    <mergeCell ref="B4:AA4"/>
    <mergeCell ref="A5:B5"/>
    <mergeCell ref="C5:AA5"/>
    <mergeCell ref="A8:C8"/>
    <mergeCell ref="A9:C9"/>
    <mergeCell ref="A10:C10"/>
    <mergeCell ref="E6:I6"/>
    <mergeCell ref="K6:Q6"/>
    <mergeCell ref="A14:C14"/>
    <mergeCell ref="A15:C15"/>
    <mergeCell ref="A16:C16"/>
    <mergeCell ref="A11:C11"/>
    <mergeCell ref="A12:C12"/>
    <mergeCell ref="A13:C13"/>
    <mergeCell ref="A23:D23"/>
    <mergeCell ref="A20:C20"/>
    <mergeCell ref="A21:C21"/>
    <mergeCell ref="A22:C22"/>
    <mergeCell ref="A17:C17"/>
    <mergeCell ref="A18:C18"/>
    <mergeCell ref="A19:C19"/>
  </mergeCells>
  <pageMargins left="0.39" right="0.39" top="0.39" bottom="0.39" header="0" footer="0"/>
  <pageSetup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0"/>
  <sheetViews>
    <sheetView rightToLeft="1" view="pageBreakPreview" zoomScaleNormal="100" zoomScaleSheetLayoutView="100" workbookViewId="0">
      <selection activeCell="A5" sqref="A5"/>
    </sheetView>
  </sheetViews>
  <sheetFormatPr defaultRowHeight="12.75" x14ac:dyDescent="0.2"/>
  <cols>
    <col min="1" max="1" width="5.140625" customWidth="1"/>
    <col min="2" max="2" width="65.7109375" customWidth="1"/>
    <col min="3" max="3" width="1.28515625" customWidth="1"/>
    <col min="4" max="4" width="19.5703125" customWidth="1"/>
    <col min="5" max="5" width="1.28515625" customWidth="1"/>
    <col min="6" max="6" width="20.5703125" customWidth="1"/>
    <col min="7" max="7" width="1.28515625" customWidth="1"/>
    <col min="8" max="8" width="21.42578125" customWidth="1"/>
    <col min="9" max="9" width="1.28515625" customWidth="1"/>
    <col min="10" max="10" width="22.85546875" customWidth="1"/>
    <col min="11" max="11" width="1.28515625" customWidth="1"/>
    <col min="12" max="12" width="19.42578125" customWidth="1"/>
    <col min="13" max="13" width="0.28515625" customWidth="1"/>
    <col min="14" max="14" width="13.85546875" bestFit="1" customWidth="1"/>
  </cols>
  <sheetData>
    <row r="1" spans="1:16" ht="29.1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6" ht="21.75" customHeight="1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6" ht="21.75" customHeight="1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6" ht="14.45" customHeight="1" x14ac:dyDescent="0.2"/>
    <row r="5" spans="1:16" ht="18" customHeight="1" x14ac:dyDescent="0.2">
      <c r="A5" s="62" t="s">
        <v>79</v>
      </c>
      <c r="B5" s="57" t="s">
        <v>33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6" ht="18.75" customHeight="1" x14ac:dyDescent="0.2">
      <c r="D6" s="2" t="s">
        <v>7</v>
      </c>
      <c r="F6" s="53" t="s">
        <v>8</v>
      </c>
      <c r="G6" s="53"/>
      <c r="H6" s="53"/>
      <c r="J6" s="2" t="s">
        <v>9</v>
      </c>
    </row>
    <row r="7" spans="1:16" ht="14.45" customHeight="1" x14ac:dyDescent="0.2">
      <c r="A7" s="53" t="s">
        <v>34</v>
      </c>
      <c r="B7" s="53"/>
      <c r="D7" s="2" t="s">
        <v>35</v>
      </c>
      <c r="F7" s="2" t="s">
        <v>36</v>
      </c>
      <c r="H7" s="2" t="s">
        <v>37</v>
      </c>
      <c r="J7" s="2" t="s">
        <v>35</v>
      </c>
      <c r="L7" s="2" t="s">
        <v>18</v>
      </c>
    </row>
    <row r="8" spans="1:16" ht="21.75" customHeight="1" x14ac:dyDescent="0.2">
      <c r="A8" s="54" t="s">
        <v>38</v>
      </c>
      <c r="B8" s="54"/>
      <c r="D8" s="11">
        <v>4061490888</v>
      </c>
      <c r="E8" s="10"/>
      <c r="F8" s="11">
        <v>52679387221</v>
      </c>
      <c r="G8" s="10"/>
      <c r="H8" s="11">
        <v>19250900000</v>
      </c>
      <c r="I8" s="10"/>
      <c r="J8" s="11">
        <f>D8+F8-H8</f>
        <v>37489978109</v>
      </c>
      <c r="K8" s="10"/>
      <c r="L8" s="29">
        <f>J8/638518527203</f>
        <v>5.8714002040352792E-2</v>
      </c>
      <c r="N8" s="28"/>
      <c r="O8" s="27"/>
      <c r="P8" s="27"/>
    </row>
    <row r="9" spans="1:16" ht="21.75" customHeight="1" x14ac:dyDescent="0.2">
      <c r="A9" s="52" t="s">
        <v>39</v>
      </c>
      <c r="B9" s="52"/>
      <c r="D9" s="13">
        <v>55533778</v>
      </c>
      <c r="E9" s="10"/>
      <c r="F9" s="13">
        <v>19250109077</v>
      </c>
      <c r="G9" s="10"/>
      <c r="H9" s="13">
        <v>19278918821</v>
      </c>
      <c r="I9" s="10"/>
      <c r="J9" s="13">
        <f>D9+F9-H9</f>
        <v>26724034</v>
      </c>
      <c r="K9" s="10"/>
      <c r="L9" s="31">
        <f>J9/638518527203</f>
        <v>4.1853184929595319E-5</v>
      </c>
      <c r="N9" s="28"/>
      <c r="O9" s="28"/>
    </row>
    <row r="10" spans="1:16" ht="21.75" customHeight="1" x14ac:dyDescent="0.2">
      <c r="A10" s="58" t="s">
        <v>32</v>
      </c>
      <c r="B10" s="58"/>
      <c r="D10" s="15">
        <f>SUM(D8:D9)</f>
        <v>4117024666</v>
      </c>
      <c r="E10" s="10"/>
      <c r="F10" s="15">
        <f>SUM(F8:F9)</f>
        <v>71929496298</v>
      </c>
      <c r="G10" s="10"/>
      <c r="H10" s="15">
        <f>SUM(H8:H9)</f>
        <v>38529818821</v>
      </c>
      <c r="I10" s="10"/>
      <c r="J10" s="15">
        <f>SUM(J8:J9)</f>
        <v>37516702143</v>
      </c>
      <c r="K10" s="10"/>
      <c r="L10" s="30">
        <f>SUM(L8:L9)</f>
        <v>5.8755855225282386E-2</v>
      </c>
    </row>
  </sheetData>
  <mergeCells count="9">
    <mergeCell ref="A7:B7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1"/>
  <sheetViews>
    <sheetView rightToLeft="1" view="pageBreakPreview" zoomScale="98" zoomScaleNormal="100" zoomScaleSheetLayoutView="98" workbookViewId="0">
      <selection activeCell="A8" sqref="A8:B8"/>
    </sheetView>
  </sheetViews>
  <sheetFormatPr defaultRowHeight="12.75" x14ac:dyDescent="0.2"/>
  <cols>
    <col min="1" max="1" width="2.5703125" customWidth="1"/>
    <col min="2" max="2" width="5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20.85546875" customWidth="1"/>
    <col min="9" max="9" width="1.28515625" customWidth="1"/>
    <col min="10" max="10" width="19.42578125" customWidth="1"/>
    <col min="11" max="11" width="0.28515625" customWidth="1"/>
    <col min="13" max="13" width="21.140625" customWidth="1"/>
    <col min="14" max="14" width="14.7109375" bestFit="1" customWidth="1"/>
    <col min="15" max="15" width="12.7109375" bestFit="1" customWidth="1"/>
  </cols>
  <sheetData>
    <row r="1" spans="1:17" ht="29.1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7" ht="21.75" customHeight="1" x14ac:dyDescent="0.2">
      <c r="A2" s="56" t="s">
        <v>40</v>
      </c>
      <c r="B2" s="56"/>
      <c r="C2" s="56"/>
      <c r="D2" s="56"/>
      <c r="E2" s="56"/>
      <c r="F2" s="56"/>
      <c r="G2" s="56"/>
      <c r="H2" s="56"/>
      <c r="I2" s="56"/>
      <c r="J2" s="56"/>
    </row>
    <row r="3" spans="1:17" ht="21.75" customHeight="1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7" ht="14.45" customHeight="1" x14ac:dyDescent="0.2"/>
    <row r="5" spans="1:17" ht="29.1" customHeight="1" x14ac:dyDescent="0.2">
      <c r="A5" s="1" t="s">
        <v>41</v>
      </c>
      <c r="B5" s="57" t="s">
        <v>42</v>
      </c>
      <c r="C5" s="57"/>
      <c r="D5" s="57"/>
      <c r="E5" s="57"/>
      <c r="F5" s="57"/>
      <c r="G5" s="57"/>
      <c r="H5" s="57"/>
      <c r="I5" s="57"/>
      <c r="J5" s="57"/>
    </row>
    <row r="6" spans="1:17" ht="14.45" customHeight="1" x14ac:dyDescent="0.2"/>
    <row r="7" spans="1:17" ht="21" x14ac:dyDescent="0.2">
      <c r="A7" s="53" t="s">
        <v>43</v>
      </c>
      <c r="B7" s="53"/>
      <c r="D7" s="2" t="s">
        <v>44</v>
      </c>
      <c r="F7" s="2" t="s">
        <v>35</v>
      </c>
      <c r="H7" s="2" t="s">
        <v>45</v>
      </c>
      <c r="J7" s="2" t="s">
        <v>46</v>
      </c>
      <c r="M7" s="24"/>
    </row>
    <row r="8" spans="1:17" ht="21.75" customHeight="1" x14ac:dyDescent="0.2">
      <c r="A8" s="54" t="s">
        <v>47</v>
      </c>
      <c r="B8" s="54"/>
      <c r="D8" s="16" t="s">
        <v>48</v>
      </c>
      <c r="F8" s="17">
        <f>'درآمد سرمایه گذاری در سهام'!J23</f>
        <v>-82169818045</v>
      </c>
      <c r="G8" s="10"/>
      <c r="H8" s="29">
        <v>0.99448837876815332</v>
      </c>
      <c r="I8" s="10"/>
      <c r="J8" s="29">
        <v>0.12870000000000001</v>
      </c>
      <c r="M8" s="46"/>
      <c r="N8" s="33"/>
      <c r="O8" s="27"/>
      <c r="Q8" s="27"/>
    </row>
    <row r="9" spans="1:17" ht="21.75" customHeight="1" x14ac:dyDescent="0.2">
      <c r="A9" s="51" t="s">
        <v>51</v>
      </c>
      <c r="B9" s="51"/>
      <c r="D9" s="59" t="s">
        <v>49</v>
      </c>
      <c r="F9" s="18">
        <f>'سود سپرده بانکی'!M10</f>
        <v>6932426</v>
      </c>
      <c r="G9" s="10"/>
      <c r="H9" s="32">
        <v>8.3902061093704759E-5</v>
      </c>
      <c r="I9" s="10"/>
      <c r="J9" s="32">
        <v>0</v>
      </c>
      <c r="M9" s="46"/>
      <c r="N9" s="33"/>
      <c r="O9" s="27"/>
      <c r="Q9" s="27"/>
    </row>
    <row r="10" spans="1:17" ht="21.75" customHeight="1" x14ac:dyDescent="0.2">
      <c r="A10" s="52" t="s">
        <v>52</v>
      </c>
      <c r="B10" s="52"/>
      <c r="D10" s="60" t="s">
        <v>50</v>
      </c>
      <c r="F10" s="19">
        <f>'سایر درآمدها'!D9</f>
        <v>448466474</v>
      </c>
      <c r="G10" s="10"/>
      <c r="H10" s="34">
        <v>5.4277191707529744E-3</v>
      </c>
      <c r="I10" s="10"/>
      <c r="J10" s="34">
        <v>6.9999999999999999E-4</v>
      </c>
      <c r="M10" s="46"/>
      <c r="N10" s="33"/>
      <c r="O10" s="27"/>
      <c r="Q10" s="27"/>
    </row>
    <row r="11" spans="1:17" ht="21.75" customHeight="1" x14ac:dyDescent="0.2">
      <c r="A11" s="58" t="s">
        <v>32</v>
      </c>
      <c r="B11" s="58"/>
      <c r="C11" s="24"/>
      <c r="D11" s="25"/>
      <c r="F11" s="20">
        <f>SUM(F8:F10)</f>
        <v>-81714419145</v>
      </c>
      <c r="G11" s="10"/>
      <c r="H11" s="45">
        <f>SUM(H8:H10)</f>
        <v>1</v>
      </c>
      <c r="I11" s="10"/>
      <c r="J11" s="30">
        <f>SUM(J8:J10)</f>
        <v>0.12940000000000002</v>
      </c>
      <c r="M11" s="24"/>
      <c r="N11" s="33"/>
      <c r="Q11" s="27"/>
    </row>
  </sheetData>
  <mergeCells count="9">
    <mergeCell ref="A1:J1"/>
    <mergeCell ref="A2:J2"/>
    <mergeCell ref="A3:J3"/>
    <mergeCell ref="B5:J5"/>
    <mergeCell ref="A7:B7"/>
    <mergeCell ref="A11:B11"/>
    <mergeCell ref="A8:B8"/>
    <mergeCell ref="A9:B9"/>
    <mergeCell ref="A10:B10"/>
  </mergeCells>
  <pageMargins left="0.39" right="0.39" top="0.39" bottom="0.39" header="0" footer="0"/>
  <pageSetup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4"/>
  <sheetViews>
    <sheetView rightToLeft="1" view="pageBreakPreview" zoomScale="91" zoomScaleNormal="100" zoomScaleSheetLayoutView="91" workbookViewId="0">
      <selection activeCell="B9" sqref="B9"/>
    </sheetView>
  </sheetViews>
  <sheetFormatPr defaultRowHeight="12.75" x14ac:dyDescent="0.2"/>
  <cols>
    <col min="1" max="1" width="5.7109375" customWidth="1"/>
    <col min="2" max="2" width="30.85546875" customWidth="1"/>
    <col min="3" max="3" width="1.28515625" customWidth="1"/>
    <col min="4" max="4" width="16.5703125" customWidth="1"/>
    <col min="5" max="5" width="1.28515625" customWidth="1"/>
    <col min="6" max="6" width="21.7109375" customWidth="1"/>
    <col min="7" max="7" width="1.28515625" customWidth="1"/>
    <col min="8" max="8" width="13" customWidth="1"/>
    <col min="9" max="9" width="1.28515625" customWidth="1"/>
    <col min="10" max="10" width="23.140625" customWidth="1"/>
    <col min="11" max="11" width="1.28515625" customWidth="1"/>
    <col min="12" max="12" width="20.140625" customWidth="1"/>
    <col min="13" max="13" width="1.28515625" customWidth="1"/>
    <col min="14" max="14" width="18.7109375" customWidth="1"/>
    <col min="15" max="15" width="1.28515625" customWidth="1"/>
    <col min="16" max="16" width="21.5703125" customWidth="1"/>
    <col min="17" max="17" width="1.28515625" customWidth="1"/>
    <col min="18" max="18" width="13" customWidth="1"/>
    <col min="19" max="19" width="1.28515625" customWidth="1"/>
    <col min="20" max="20" width="24.140625" customWidth="1"/>
    <col min="21" max="21" width="1.28515625" customWidth="1"/>
    <col min="22" max="22" width="21.85546875" customWidth="1"/>
  </cols>
  <sheetData>
    <row r="1" spans="1:22" ht="29.1" customHeight="1" x14ac:dyDescent="0.2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ht="21.75" customHeight="1" x14ac:dyDescent="0.2">
      <c r="B2" s="56" t="s">
        <v>40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ht="21.75" customHeight="1" x14ac:dyDescent="0.2"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2" ht="14.45" customHeight="1" x14ac:dyDescent="0.2"/>
    <row r="5" spans="1:22" ht="14.45" customHeight="1" x14ac:dyDescent="0.2">
      <c r="A5" s="1" t="s">
        <v>53</v>
      </c>
      <c r="B5" s="42" t="s">
        <v>54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21" customHeight="1" x14ac:dyDescent="0.2">
      <c r="D6" s="53" t="s">
        <v>55</v>
      </c>
      <c r="E6" s="53"/>
      <c r="F6" s="53"/>
      <c r="G6" s="53"/>
      <c r="H6" s="53"/>
      <c r="I6" s="53"/>
      <c r="J6" s="53"/>
      <c r="K6" s="53"/>
      <c r="L6" s="53"/>
      <c r="N6" s="53" t="s">
        <v>56</v>
      </c>
      <c r="O6" s="53"/>
      <c r="P6" s="53"/>
      <c r="Q6" s="53"/>
      <c r="R6" s="53"/>
      <c r="S6" s="53"/>
      <c r="T6" s="53"/>
      <c r="U6" s="53"/>
      <c r="V6" s="53"/>
    </row>
    <row r="7" spans="1:22" ht="14.45" customHeight="1" x14ac:dyDescent="0.2">
      <c r="D7" s="3"/>
      <c r="E7" s="3"/>
      <c r="F7" s="3"/>
      <c r="G7" s="3"/>
      <c r="H7" s="3"/>
      <c r="I7" s="3"/>
      <c r="J7" s="55" t="s">
        <v>32</v>
      </c>
      <c r="K7" s="55"/>
      <c r="L7" s="55"/>
      <c r="N7" s="3"/>
      <c r="O7" s="3"/>
      <c r="P7" s="3"/>
      <c r="Q7" s="3"/>
      <c r="R7" s="3"/>
      <c r="S7" s="3"/>
      <c r="T7" s="55" t="s">
        <v>32</v>
      </c>
      <c r="U7" s="55"/>
      <c r="V7" s="55"/>
    </row>
    <row r="8" spans="1:22" ht="21" customHeight="1" x14ac:dyDescent="0.2">
      <c r="B8" s="40" t="s">
        <v>57</v>
      </c>
      <c r="D8" s="2" t="s">
        <v>58</v>
      </c>
      <c r="F8" s="2" t="s">
        <v>59</v>
      </c>
      <c r="H8" s="2" t="s">
        <v>60</v>
      </c>
      <c r="J8" s="4" t="s">
        <v>35</v>
      </c>
      <c r="K8" s="3"/>
      <c r="L8" s="4" t="s">
        <v>45</v>
      </c>
      <c r="N8" s="2" t="s">
        <v>58</v>
      </c>
      <c r="P8" s="43" t="s">
        <v>59</v>
      </c>
      <c r="R8" s="2" t="s">
        <v>60</v>
      </c>
      <c r="T8" s="4" t="s">
        <v>35</v>
      </c>
      <c r="U8" s="3"/>
      <c r="V8" s="4" t="s">
        <v>45</v>
      </c>
    </row>
    <row r="9" spans="1:22" ht="21.75" customHeight="1" x14ac:dyDescent="0.2">
      <c r="B9" s="41" t="s">
        <v>72</v>
      </c>
      <c r="D9" s="11">
        <v>0</v>
      </c>
      <c r="E9" s="10"/>
      <c r="F9" s="17">
        <v>-5701870800</v>
      </c>
      <c r="G9" s="10"/>
      <c r="H9" s="11">
        <v>0</v>
      </c>
      <c r="I9" s="10"/>
      <c r="J9" s="17">
        <v>-5701870800</v>
      </c>
      <c r="K9" s="10"/>
      <c r="L9" s="29">
        <f>J9/درآمد!F11</f>
        <v>6.9778025220765344E-2</v>
      </c>
      <c r="M9" s="10"/>
      <c r="N9" s="11">
        <v>0</v>
      </c>
      <c r="O9" s="10"/>
      <c r="P9" s="17">
        <v>-5701870800</v>
      </c>
      <c r="Q9" s="10"/>
      <c r="R9" s="11">
        <v>0</v>
      </c>
      <c r="S9" s="10"/>
      <c r="T9" s="17">
        <f>P9+R9</f>
        <v>-5701870800</v>
      </c>
      <c r="U9" s="10"/>
      <c r="V9" s="29">
        <f>T9/درآمد!$F$11</f>
        <v>6.9778025220765344E-2</v>
      </c>
    </row>
    <row r="10" spans="1:22" ht="21.75" customHeight="1" x14ac:dyDescent="0.2">
      <c r="B10" s="37" t="s">
        <v>27</v>
      </c>
      <c r="D10" s="12">
        <v>0</v>
      </c>
      <c r="E10" s="10"/>
      <c r="F10" s="18">
        <v>-2915548650</v>
      </c>
      <c r="G10" s="10"/>
      <c r="H10" s="12">
        <v>0</v>
      </c>
      <c r="I10" s="10"/>
      <c r="J10" s="18">
        <v>-2915548650</v>
      </c>
      <c r="K10" s="10"/>
      <c r="L10" s="32">
        <f>J10/درآمد!$F$11</f>
        <v>3.5679732910129838E-2</v>
      </c>
      <c r="M10" s="10"/>
      <c r="N10" s="12">
        <v>0</v>
      </c>
      <c r="O10" s="10"/>
      <c r="P10" s="18">
        <v>-2915548650</v>
      </c>
      <c r="Q10" s="10"/>
      <c r="R10" s="12">
        <v>0</v>
      </c>
      <c r="S10" s="10"/>
      <c r="T10" s="18">
        <f>P10+R10</f>
        <v>-2915548650</v>
      </c>
      <c r="U10" s="10"/>
      <c r="V10" s="32">
        <f>T10/درآمد!$F$11</f>
        <v>3.5679732910129838E-2</v>
      </c>
    </row>
    <row r="11" spans="1:22" ht="21.75" customHeight="1" x14ac:dyDescent="0.2">
      <c r="B11" s="37" t="s">
        <v>22</v>
      </c>
      <c r="D11" s="12">
        <v>0</v>
      </c>
      <c r="E11" s="10"/>
      <c r="F11" s="18">
        <v>-1009830543</v>
      </c>
      <c r="G11" s="10"/>
      <c r="H11" s="12">
        <v>0</v>
      </c>
      <c r="I11" s="10"/>
      <c r="J11" s="18">
        <v>-1009830543</v>
      </c>
      <c r="K11" s="10"/>
      <c r="L11" s="32">
        <f>J11/درآمد!$F$11</f>
        <v>1.2358045906293275E-2</v>
      </c>
      <c r="M11" s="10"/>
      <c r="N11" s="12">
        <v>0</v>
      </c>
      <c r="O11" s="10"/>
      <c r="P11" s="18">
        <v>-1009830544</v>
      </c>
      <c r="Q11" s="10"/>
      <c r="R11" s="12">
        <v>0</v>
      </c>
      <c r="S11" s="10"/>
      <c r="T11" s="18">
        <f t="shared" ref="T11:T22" si="0">P11+R11</f>
        <v>-1009830544</v>
      </c>
      <c r="U11" s="10"/>
      <c r="V11" s="32">
        <f>T11/درآمد!$F$11</f>
        <v>1.2358045918531017E-2</v>
      </c>
    </row>
    <row r="12" spans="1:22" ht="21.75" customHeight="1" x14ac:dyDescent="0.2">
      <c r="B12" s="37" t="s">
        <v>23</v>
      </c>
      <c r="D12" s="12">
        <v>0</v>
      </c>
      <c r="E12" s="10"/>
      <c r="F12" s="18">
        <v>-1717718400</v>
      </c>
      <c r="G12" s="10"/>
      <c r="H12" s="12">
        <v>0</v>
      </c>
      <c r="I12" s="10"/>
      <c r="J12" s="18">
        <v>-1717718400</v>
      </c>
      <c r="K12" s="10"/>
      <c r="L12" s="32">
        <f>J12/درآمد!$F$11</f>
        <v>2.1020995045586209E-2</v>
      </c>
      <c r="M12" s="10"/>
      <c r="N12" s="12">
        <v>0</v>
      </c>
      <c r="O12" s="10"/>
      <c r="P12" s="18">
        <v>-1717718400</v>
      </c>
      <c r="Q12" s="10"/>
      <c r="R12" s="12">
        <v>0</v>
      </c>
      <c r="S12" s="10"/>
      <c r="T12" s="18">
        <f t="shared" si="0"/>
        <v>-1717718400</v>
      </c>
      <c r="U12" s="10"/>
      <c r="V12" s="32">
        <f>T12/درآمد!$F$11</f>
        <v>2.1020995045586209E-2</v>
      </c>
    </row>
    <row r="13" spans="1:22" ht="21.75" customHeight="1" x14ac:dyDescent="0.2">
      <c r="B13" s="37" t="s">
        <v>20</v>
      </c>
      <c r="D13" s="12">
        <v>0</v>
      </c>
      <c r="E13" s="10"/>
      <c r="F13" s="18">
        <v>-22678654320</v>
      </c>
      <c r="G13" s="10"/>
      <c r="H13" s="12">
        <v>0</v>
      </c>
      <c r="I13" s="10"/>
      <c r="J13" s="18">
        <v>-22678654320</v>
      </c>
      <c r="K13" s="10"/>
      <c r="L13" s="32">
        <f>J13/درآمد!$F$11</f>
        <v>0.2775355262546424</v>
      </c>
      <c r="M13" s="10"/>
      <c r="N13" s="12">
        <v>0</v>
      </c>
      <c r="O13" s="10"/>
      <c r="P13" s="18">
        <v>-22678654320</v>
      </c>
      <c r="Q13" s="10"/>
      <c r="R13" s="12">
        <v>0</v>
      </c>
      <c r="S13" s="10"/>
      <c r="T13" s="18">
        <f t="shared" si="0"/>
        <v>-22678654320</v>
      </c>
      <c r="U13" s="10"/>
      <c r="V13" s="32">
        <f>T13/درآمد!$F$11</f>
        <v>0.2775355262546424</v>
      </c>
    </row>
    <row r="14" spans="1:22" ht="21.75" customHeight="1" x14ac:dyDescent="0.2">
      <c r="B14" s="37" t="s">
        <v>28</v>
      </c>
      <c r="D14" s="12">
        <v>0</v>
      </c>
      <c r="E14" s="10"/>
      <c r="F14" s="18">
        <v>-2171005200</v>
      </c>
      <c r="G14" s="10"/>
      <c r="H14" s="12">
        <v>0</v>
      </c>
      <c r="I14" s="10"/>
      <c r="J14" s="18">
        <v>-2171005200</v>
      </c>
      <c r="K14" s="10"/>
      <c r="L14" s="32">
        <f>J14/درآمد!$F$11</f>
        <v>2.6568202071504794E-2</v>
      </c>
      <c r="M14" s="10"/>
      <c r="N14" s="12">
        <v>0</v>
      </c>
      <c r="O14" s="10"/>
      <c r="P14" s="18">
        <v>-2171005200</v>
      </c>
      <c r="Q14" s="10"/>
      <c r="R14" s="12">
        <v>0</v>
      </c>
      <c r="S14" s="10"/>
      <c r="T14" s="18">
        <f t="shared" si="0"/>
        <v>-2171005200</v>
      </c>
      <c r="U14" s="10"/>
      <c r="V14" s="32">
        <f>T14/درآمد!$F$11</f>
        <v>2.6568202071504794E-2</v>
      </c>
    </row>
    <row r="15" spans="1:22" ht="21.75" customHeight="1" x14ac:dyDescent="0.2">
      <c r="B15" s="37" t="s">
        <v>26</v>
      </c>
      <c r="D15" s="12">
        <v>0</v>
      </c>
      <c r="E15" s="10"/>
      <c r="F15" s="18">
        <v>62646442</v>
      </c>
      <c r="G15" s="10"/>
      <c r="H15" s="12">
        <v>0</v>
      </c>
      <c r="I15" s="10"/>
      <c r="J15" s="18">
        <v>62646442</v>
      </c>
      <c r="K15" s="10"/>
      <c r="L15" s="32">
        <f>J15/درآمد!$F$11</f>
        <v>-7.6665101037842048E-4</v>
      </c>
      <c r="M15" s="10"/>
      <c r="N15" s="12">
        <v>0</v>
      </c>
      <c r="O15" s="10"/>
      <c r="P15" s="18">
        <v>62646443</v>
      </c>
      <c r="Q15" s="10"/>
      <c r="R15" s="12">
        <v>0</v>
      </c>
      <c r="S15" s="10"/>
      <c r="T15" s="18">
        <f t="shared" si="0"/>
        <v>62646443</v>
      </c>
      <c r="U15" s="10"/>
      <c r="V15" s="32">
        <f>T15/درآمد!$F$11</f>
        <v>-7.6665102261616277E-4</v>
      </c>
    </row>
    <row r="16" spans="1:22" ht="21.75" customHeight="1" x14ac:dyDescent="0.2">
      <c r="B16" s="37" t="s">
        <v>29</v>
      </c>
      <c r="D16" s="12">
        <v>0</v>
      </c>
      <c r="E16" s="10"/>
      <c r="F16" s="18">
        <v>-12966183616</v>
      </c>
      <c r="G16" s="10"/>
      <c r="H16" s="12">
        <v>0</v>
      </c>
      <c r="I16" s="10"/>
      <c r="J16" s="18">
        <v>-12966183616</v>
      </c>
      <c r="K16" s="10"/>
      <c r="L16" s="32">
        <f>J16/درآمد!$F$11</f>
        <v>0.15867681312146223</v>
      </c>
      <c r="M16" s="10"/>
      <c r="N16" s="12">
        <v>0</v>
      </c>
      <c r="O16" s="10"/>
      <c r="P16" s="18">
        <v>-12966183617</v>
      </c>
      <c r="Q16" s="10"/>
      <c r="R16" s="12">
        <v>0</v>
      </c>
      <c r="S16" s="10"/>
      <c r="T16" s="18">
        <f t="shared" si="0"/>
        <v>-12966183617</v>
      </c>
      <c r="U16" s="10"/>
      <c r="V16" s="32">
        <f>T16/درآمد!$F$11</f>
        <v>0.15867681313369997</v>
      </c>
    </row>
    <row r="17" spans="2:22" ht="21.75" customHeight="1" x14ac:dyDescent="0.2">
      <c r="B17" s="37" t="s">
        <v>21</v>
      </c>
      <c r="D17" s="12">
        <v>0</v>
      </c>
      <c r="E17" s="10"/>
      <c r="F17" s="18">
        <v>-4055724000</v>
      </c>
      <c r="G17" s="10"/>
      <c r="H17" s="12">
        <v>0</v>
      </c>
      <c r="I17" s="10"/>
      <c r="J17" s="18">
        <v>-4055724000</v>
      </c>
      <c r="K17" s="10"/>
      <c r="L17" s="32">
        <f>J17/درآمد!$F$11</f>
        <v>4.9632904968745221E-2</v>
      </c>
      <c r="M17" s="10"/>
      <c r="N17" s="12">
        <v>0</v>
      </c>
      <c r="O17" s="10"/>
      <c r="P17" s="18">
        <v>-4055724000</v>
      </c>
      <c r="Q17" s="10"/>
      <c r="R17" s="12">
        <v>0</v>
      </c>
      <c r="S17" s="10"/>
      <c r="T17" s="18">
        <f t="shared" si="0"/>
        <v>-4055724000</v>
      </c>
      <c r="U17" s="10"/>
      <c r="V17" s="32">
        <f>T17/درآمد!$F$11</f>
        <v>4.9632904968745221E-2</v>
      </c>
    </row>
    <row r="18" spans="2:22" ht="21.75" customHeight="1" x14ac:dyDescent="0.2">
      <c r="B18" s="37" t="s">
        <v>30</v>
      </c>
      <c r="D18" s="12">
        <v>0</v>
      </c>
      <c r="E18" s="10"/>
      <c r="F18" s="18">
        <v>-1520896500</v>
      </c>
      <c r="G18" s="10"/>
      <c r="H18" s="12">
        <v>0</v>
      </c>
      <c r="I18" s="10"/>
      <c r="J18" s="18">
        <v>-1520896500</v>
      </c>
      <c r="K18" s="10"/>
      <c r="L18" s="32">
        <f>J18/درآمد!$F$11</f>
        <v>1.8612339363279457E-2</v>
      </c>
      <c r="M18" s="10"/>
      <c r="N18" s="12">
        <v>0</v>
      </c>
      <c r="O18" s="10"/>
      <c r="P18" s="18">
        <v>-1520896500</v>
      </c>
      <c r="Q18" s="10"/>
      <c r="R18" s="12">
        <v>0</v>
      </c>
      <c r="S18" s="10"/>
      <c r="T18" s="18">
        <f t="shared" si="0"/>
        <v>-1520896500</v>
      </c>
      <c r="U18" s="10"/>
      <c r="V18" s="32">
        <f>T18/درآمد!$F$11</f>
        <v>1.8612339363279457E-2</v>
      </c>
    </row>
    <row r="19" spans="2:22" ht="21.75" customHeight="1" x14ac:dyDescent="0.2">
      <c r="B19" s="37" t="s">
        <v>31</v>
      </c>
      <c r="D19" s="12">
        <v>0</v>
      </c>
      <c r="E19" s="10"/>
      <c r="F19" s="18">
        <v>-646516038</v>
      </c>
      <c r="G19" s="10"/>
      <c r="H19" s="12">
        <v>0</v>
      </c>
      <c r="I19" s="10"/>
      <c r="J19" s="18">
        <v>-646516038</v>
      </c>
      <c r="K19" s="10"/>
      <c r="L19" s="32">
        <f>J19/درآمد!$F$11</f>
        <v>7.9118966366605991E-3</v>
      </c>
      <c r="M19" s="10"/>
      <c r="N19" s="12">
        <v>0</v>
      </c>
      <c r="O19" s="10"/>
      <c r="P19" s="18">
        <v>-646516039</v>
      </c>
      <c r="Q19" s="10"/>
      <c r="R19" s="12">
        <v>0</v>
      </c>
      <c r="S19" s="10"/>
      <c r="T19" s="18">
        <f t="shared" si="0"/>
        <v>-646516039</v>
      </c>
      <c r="U19" s="10"/>
      <c r="V19" s="32">
        <f>T19/درآمد!$F$11</f>
        <v>7.9118966488983412E-3</v>
      </c>
    </row>
    <row r="20" spans="2:22" ht="21.75" customHeight="1" x14ac:dyDescent="0.2">
      <c r="B20" s="37" t="s">
        <v>25</v>
      </c>
      <c r="D20" s="12">
        <v>0</v>
      </c>
      <c r="E20" s="10"/>
      <c r="F20" s="18">
        <v>-7916009054</v>
      </c>
      <c r="G20" s="10"/>
      <c r="H20" s="12">
        <v>0</v>
      </c>
      <c r="I20" s="10"/>
      <c r="J20" s="18">
        <v>-7916009054</v>
      </c>
      <c r="K20" s="10"/>
      <c r="L20" s="32">
        <f>J20/درآمد!$F$11</f>
        <v>9.6874078489785978E-2</v>
      </c>
      <c r="M20" s="10"/>
      <c r="N20" s="12">
        <v>0</v>
      </c>
      <c r="O20" s="10"/>
      <c r="P20" s="18">
        <v>-7916009054</v>
      </c>
      <c r="Q20" s="10"/>
      <c r="R20" s="12">
        <v>0</v>
      </c>
      <c r="S20" s="10"/>
      <c r="T20" s="18">
        <f t="shared" si="0"/>
        <v>-7916009054</v>
      </c>
      <c r="U20" s="10"/>
      <c r="V20" s="32">
        <f>T20/درآمد!$F$11</f>
        <v>9.6874078489785978E-2</v>
      </c>
    </row>
    <row r="21" spans="2:22" ht="21.75" customHeight="1" x14ac:dyDescent="0.2">
      <c r="B21" s="37" t="s">
        <v>24</v>
      </c>
      <c r="D21" s="12">
        <v>0</v>
      </c>
      <c r="E21" s="10"/>
      <c r="F21" s="18">
        <v>-12106763636</v>
      </c>
      <c r="G21" s="10"/>
      <c r="H21" s="12">
        <v>0</v>
      </c>
      <c r="I21" s="10"/>
      <c r="J21" s="18">
        <v>-12106763636</v>
      </c>
      <c r="K21" s="10"/>
      <c r="L21" s="32">
        <f>J21/درآمد!$F$11</f>
        <v>0.14815945291756746</v>
      </c>
      <c r="M21" s="10"/>
      <c r="N21" s="12">
        <v>0</v>
      </c>
      <c r="O21" s="10"/>
      <c r="P21" s="18">
        <v>-12106763637</v>
      </c>
      <c r="Q21" s="10"/>
      <c r="R21" s="12">
        <v>0</v>
      </c>
      <c r="S21" s="10"/>
      <c r="T21" s="18">
        <f t="shared" si="0"/>
        <v>-12106763637</v>
      </c>
      <c r="U21" s="10"/>
      <c r="V21" s="32">
        <f>T21/درآمد!$F$11</f>
        <v>0.1481594529298052</v>
      </c>
    </row>
    <row r="22" spans="2:22" ht="21.75" customHeight="1" x14ac:dyDescent="0.2">
      <c r="B22" s="38" t="s">
        <v>19</v>
      </c>
      <c r="D22" s="13">
        <v>0</v>
      </c>
      <c r="E22" s="10"/>
      <c r="F22" s="19">
        <v>-6825743730</v>
      </c>
      <c r="G22" s="10"/>
      <c r="H22" s="13">
        <v>0</v>
      </c>
      <c r="I22" s="10"/>
      <c r="J22" s="19">
        <v>-6825743730</v>
      </c>
      <c r="K22" s="10"/>
      <c r="L22" s="32">
        <f>J22/درآمد!$F$11</f>
        <v>8.3531692465290672E-2</v>
      </c>
      <c r="M22" s="10"/>
      <c r="N22" s="13">
        <v>0</v>
      </c>
      <c r="O22" s="10"/>
      <c r="P22" s="18">
        <v>-6825743730</v>
      </c>
      <c r="Q22" s="10"/>
      <c r="R22" s="13">
        <v>0</v>
      </c>
      <c r="S22" s="10"/>
      <c r="T22" s="18">
        <f t="shared" si="0"/>
        <v>-6825743730</v>
      </c>
      <c r="U22" s="10"/>
      <c r="V22" s="32">
        <f>T22/درآمد!$F$11</f>
        <v>8.3531692465290672E-2</v>
      </c>
    </row>
    <row r="23" spans="2:22" ht="21.75" customHeight="1" thickBot="1" x14ac:dyDescent="0.25">
      <c r="B23" s="39" t="s">
        <v>32</v>
      </c>
      <c r="D23" s="15">
        <v>0</v>
      </c>
      <c r="E23" s="10"/>
      <c r="F23" s="20">
        <f>SUM(F9:F22)</f>
        <v>-82169818045</v>
      </c>
      <c r="G23" s="10"/>
      <c r="H23" s="15">
        <v>0</v>
      </c>
      <c r="I23" s="10"/>
      <c r="J23" s="20">
        <f>SUM(J9:J22)</f>
        <v>-82169818045</v>
      </c>
      <c r="K23" s="10"/>
      <c r="L23" s="35" t="s">
        <v>77</v>
      </c>
      <c r="M23" s="10"/>
      <c r="N23" s="15">
        <v>0</v>
      </c>
      <c r="O23" s="10"/>
      <c r="P23" s="20">
        <f>SUM(P9:P22)</f>
        <v>-82169818048</v>
      </c>
      <c r="Q23" s="10"/>
      <c r="R23" s="15">
        <v>0</v>
      </c>
      <c r="S23" s="10"/>
      <c r="T23" s="20">
        <f>SUM(T9:T22)</f>
        <v>-82169818048</v>
      </c>
      <c r="U23" s="10"/>
      <c r="V23" s="36" t="s">
        <v>78</v>
      </c>
    </row>
    <row r="24" spans="2:22" ht="13.5" thickTop="1" x14ac:dyDescent="0.2"/>
  </sheetData>
  <mergeCells count="7">
    <mergeCell ref="J7:L7"/>
    <mergeCell ref="T7:V7"/>
    <mergeCell ref="B1:V1"/>
    <mergeCell ref="B2:V2"/>
    <mergeCell ref="B3:V3"/>
    <mergeCell ref="D6:L6"/>
    <mergeCell ref="N6:V6"/>
  </mergeCells>
  <pageMargins left="0.39" right="0.39" top="0.39" bottom="0.39" header="0" footer="0"/>
  <pageSetup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view="pageBreakPreview" zoomScale="96" zoomScaleNormal="130" zoomScaleSheetLayoutView="96" workbookViewId="0">
      <selection activeCell="A5" sqref="A5"/>
    </sheetView>
  </sheetViews>
  <sheetFormatPr defaultRowHeight="12.75" x14ac:dyDescent="0.2"/>
  <cols>
    <col min="1" max="1" width="5.140625" customWidth="1"/>
    <col min="2" max="2" width="54.5703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.75" customHeight="1" x14ac:dyDescent="0.2">
      <c r="A2" s="56" t="s">
        <v>40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1.75" customHeight="1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4.45" customHeight="1" x14ac:dyDescent="0.2"/>
    <row r="5" spans="1:10" ht="16.5" customHeight="1" x14ac:dyDescent="0.2">
      <c r="A5" s="61" t="s">
        <v>49</v>
      </c>
      <c r="B5" s="57" t="s">
        <v>61</v>
      </c>
      <c r="C5" s="57"/>
      <c r="D5" s="57"/>
      <c r="E5" s="57"/>
      <c r="F5" s="57"/>
      <c r="G5" s="57"/>
      <c r="H5" s="57"/>
      <c r="I5" s="57"/>
      <c r="J5" s="57"/>
    </row>
    <row r="6" spans="1:10" ht="14.45" customHeight="1" x14ac:dyDescent="0.2">
      <c r="D6" s="53" t="s">
        <v>55</v>
      </c>
      <c r="E6" s="53"/>
      <c r="F6" s="53"/>
      <c r="H6" s="53" t="s">
        <v>56</v>
      </c>
      <c r="I6" s="53"/>
      <c r="J6" s="53"/>
    </row>
    <row r="7" spans="1:10" ht="36.4" customHeight="1" x14ac:dyDescent="0.2">
      <c r="A7" s="53" t="s">
        <v>62</v>
      </c>
      <c r="B7" s="53"/>
      <c r="D7" s="9" t="s">
        <v>63</v>
      </c>
      <c r="E7" s="3"/>
      <c r="F7" s="9" t="s">
        <v>64</v>
      </c>
      <c r="H7" s="9" t="s">
        <v>63</v>
      </c>
      <c r="I7" s="3"/>
      <c r="J7" s="9" t="s">
        <v>64</v>
      </c>
    </row>
    <row r="8" spans="1:10" ht="21.75" customHeight="1" x14ac:dyDescent="0.2">
      <c r="A8" s="54" t="s">
        <v>73</v>
      </c>
      <c r="B8" s="54"/>
      <c r="D8" s="11">
        <v>6823349</v>
      </c>
      <c r="E8" s="10"/>
      <c r="F8" s="29">
        <f>D8/((سپرده!D8+سپرده!J8)/2)</f>
        <v>3.2842877350462111E-4</v>
      </c>
      <c r="G8" s="10"/>
      <c r="H8" s="11">
        <v>6823349</v>
      </c>
      <c r="I8" s="10"/>
      <c r="J8" s="29">
        <f>H8/((سپرده!D8+سپرده!J8)/2)</f>
        <v>3.2842877350462111E-4</v>
      </c>
    </row>
    <row r="9" spans="1:10" ht="21.75" customHeight="1" x14ac:dyDescent="0.2">
      <c r="A9" s="52" t="s">
        <v>74</v>
      </c>
      <c r="B9" s="52"/>
      <c r="D9" s="13">
        <v>109077</v>
      </c>
      <c r="E9" s="10"/>
      <c r="F9" s="14">
        <f>D9/((سپرده!D9+سپرده!J9)/2)</f>
        <v>2.6520763766485788E-3</v>
      </c>
      <c r="G9" s="10"/>
      <c r="H9" s="13">
        <v>109077</v>
      </c>
      <c r="I9" s="10"/>
      <c r="J9" s="14">
        <f>H9/((سپرده!J9+سپرده!D9)/2)</f>
        <v>2.6520763766485788E-3</v>
      </c>
    </row>
    <row r="10" spans="1:10" ht="21.75" customHeight="1" x14ac:dyDescent="0.2">
      <c r="A10" s="58" t="s">
        <v>32</v>
      </c>
      <c r="B10" s="58"/>
      <c r="D10" s="15">
        <f>SUM(D8:D9)</f>
        <v>6932426</v>
      </c>
      <c r="E10" s="10"/>
      <c r="F10" s="30">
        <f>SUM(F8:F9)</f>
        <v>2.9805051501531998E-3</v>
      </c>
      <c r="G10" s="10"/>
      <c r="H10" s="15">
        <f>SUM(H8:H9)</f>
        <v>6932426</v>
      </c>
      <c r="I10" s="10"/>
      <c r="J10" s="30">
        <f>SUM(J8:J9)</f>
        <v>2.9805051501531998E-3</v>
      </c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view="pageBreakPreview" zoomScale="129" zoomScaleNormal="100" zoomScaleSheetLayoutView="129" workbookViewId="0">
      <selection activeCell="A6" sqref="A6"/>
    </sheetView>
  </sheetViews>
  <sheetFormatPr defaultRowHeight="12.75" x14ac:dyDescent="0.2"/>
  <cols>
    <col min="1" max="1" width="5.140625" customWidth="1"/>
    <col min="2" max="2" width="32.42578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6" t="s">
        <v>0</v>
      </c>
      <c r="B1" s="56"/>
      <c r="C1" s="56"/>
      <c r="D1" s="56"/>
      <c r="E1" s="56"/>
      <c r="F1" s="56"/>
    </row>
    <row r="2" spans="1:6" ht="21.75" customHeight="1" x14ac:dyDescent="0.2">
      <c r="A2" s="56" t="s">
        <v>40</v>
      </c>
      <c r="B2" s="56"/>
      <c r="C2" s="56"/>
      <c r="D2" s="56"/>
      <c r="E2" s="56"/>
      <c r="F2" s="56"/>
    </row>
    <row r="3" spans="1:6" ht="21.75" customHeight="1" x14ac:dyDescent="0.2">
      <c r="A3" s="56" t="s">
        <v>2</v>
      </c>
      <c r="B3" s="56"/>
      <c r="C3" s="56"/>
      <c r="D3" s="56"/>
      <c r="E3" s="56"/>
      <c r="F3" s="56"/>
    </row>
    <row r="4" spans="1:6" ht="14.45" customHeight="1" x14ac:dyDescent="0.2"/>
    <row r="5" spans="1:6" ht="29.1" customHeight="1" x14ac:dyDescent="0.2">
      <c r="A5" s="62" t="s">
        <v>50</v>
      </c>
      <c r="B5" s="57" t="s">
        <v>52</v>
      </c>
      <c r="C5" s="57"/>
      <c r="D5" s="57"/>
      <c r="E5" s="57"/>
      <c r="F5" s="57"/>
    </row>
    <row r="6" spans="1:6" ht="14.45" customHeight="1" x14ac:dyDescent="0.2">
      <c r="D6" s="2" t="s">
        <v>55</v>
      </c>
      <c r="F6" s="2" t="s">
        <v>9</v>
      </c>
    </row>
    <row r="7" spans="1:6" ht="18.75" customHeight="1" x14ac:dyDescent="0.2">
      <c r="A7" s="53" t="s">
        <v>52</v>
      </c>
      <c r="B7" s="53"/>
      <c r="D7" s="4" t="s">
        <v>35</v>
      </c>
      <c r="F7" s="4" t="s">
        <v>35</v>
      </c>
    </row>
    <row r="8" spans="1:6" ht="21.75" customHeight="1" x14ac:dyDescent="0.2">
      <c r="A8" s="54" t="s">
        <v>52</v>
      </c>
      <c r="B8" s="54"/>
      <c r="D8" s="11">
        <v>448466474</v>
      </c>
      <c r="E8" s="10"/>
      <c r="F8" s="11">
        <v>448466474</v>
      </c>
    </row>
    <row r="9" spans="1:6" ht="21.75" customHeight="1" x14ac:dyDescent="0.2">
      <c r="A9" s="58" t="s">
        <v>32</v>
      </c>
      <c r="B9" s="58"/>
      <c r="D9" s="15">
        <f>SUM(D8:D8)</f>
        <v>448466474</v>
      </c>
      <c r="E9" s="10"/>
      <c r="F9" s="15">
        <f>SUM(F8:F8)</f>
        <v>448466474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0"/>
  <sheetViews>
    <sheetView rightToLeft="1" view="pageBreakPreview" zoomScale="92" zoomScaleNormal="100" zoomScaleSheetLayoutView="92" workbookViewId="0">
      <selection activeCell="A8" sqref="A8"/>
    </sheetView>
  </sheetViews>
  <sheetFormatPr defaultRowHeight="12.75" x14ac:dyDescent="0.2"/>
  <cols>
    <col min="1" max="1" width="73.85546875" customWidth="1"/>
    <col min="2" max="2" width="1.28515625" customWidth="1"/>
    <col min="3" max="3" width="14.28515625" customWidth="1"/>
    <col min="4" max="4" width="1.28515625" customWidth="1"/>
    <col min="5" max="5" width="16.1406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4.5703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.75" customHeight="1" x14ac:dyDescent="0.2">
      <c r="A2" s="56" t="s">
        <v>40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.75" customHeight="1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14.45" customHeight="1" x14ac:dyDescent="0.2"/>
    <row r="5" spans="1:13" ht="20.25" customHeight="1" x14ac:dyDescent="0.2">
      <c r="A5" s="57" t="s">
        <v>68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9.5" customHeight="1" x14ac:dyDescent="0.2">
      <c r="A6" s="53" t="s">
        <v>43</v>
      </c>
      <c r="C6" s="53" t="s">
        <v>55</v>
      </c>
      <c r="D6" s="53"/>
      <c r="E6" s="53"/>
      <c r="F6" s="53"/>
      <c r="G6" s="53"/>
      <c r="I6" s="53" t="s">
        <v>56</v>
      </c>
      <c r="J6" s="53"/>
      <c r="K6" s="53"/>
      <c r="L6" s="53"/>
      <c r="M6" s="53"/>
    </row>
    <row r="7" spans="1:13" ht="29.1" customHeight="1" x14ac:dyDescent="0.2">
      <c r="A7" s="53"/>
      <c r="C7" s="9" t="s">
        <v>66</v>
      </c>
      <c r="D7" s="3"/>
      <c r="E7" s="9" t="s">
        <v>65</v>
      </c>
      <c r="F7" s="3"/>
      <c r="G7" s="9" t="s">
        <v>67</v>
      </c>
      <c r="I7" s="9" t="s">
        <v>66</v>
      </c>
      <c r="J7" s="3"/>
      <c r="K7" s="9" t="s">
        <v>65</v>
      </c>
      <c r="L7" s="3"/>
      <c r="M7" s="9" t="s">
        <v>67</v>
      </c>
    </row>
    <row r="8" spans="1:13" ht="24" customHeight="1" x14ac:dyDescent="0.2">
      <c r="A8" s="47" t="s">
        <v>73</v>
      </c>
      <c r="C8" s="11">
        <v>6823349</v>
      </c>
      <c r="D8" s="10"/>
      <c r="E8" s="11">
        <v>0</v>
      </c>
      <c r="F8" s="10"/>
      <c r="G8" s="11">
        <v>6823349</v>
      </c>
      <c r="H8" s="10"/>
      <c r="I8" s="11">
        <v>6823349</v>
      </c>
      <c r="J8" s="10"/>
      <c r="K8" s="11">
        <v>0</v>
      </c>
      <c r="L8" s="10"/>
      <c r="M8" s="11">
        <v>6823349</v>
      </c>
    </row>
    <row r="9" spans="1:13" ht="21.75" customHeight="1" x14ac:dyDescent="0.2">
      <c r="A9" s="48" t="s">
        <v>74</v>
      </c>
      <c r="C9" s="13">
        <v>109077</v>
      </c>
      <c r="D9" s="10"/>
      <c r="E9" s="13">
        <v>0</v>
      </c>
      <c r="F9" s="10"/>
      <c r="G9" s="13">
        <v>109077</v>
      </c>
      <c r="H9" s="10"/>
      <c r="I9" s="13">
        <v>109077</v>
      </c>
      <c r="J9" s="10"/>
      <c r="K9" s="13">
        <v>0</v>
      </c>
      <c r="L9" s="10"/>
      <c r="M9" s="13">
        <v>109077</v>
      </c>
    </row>
    <row r="10" spans="1:13" ht="21.75" customHeight="1" x14ac:dyDescent="0.2">
      <c r="A10" s="44" t="s">
        <v>32</v>
      </c>
      <c r="C10" s="15">
        <f>SUM(C8:C9)</f>
        <v>6932426</v>
      </c>
      <c r="D10" s="10"/>
      <c r="E10" s="15">
        <v>0</v>
      </c>
      <c r="F10" s="10"/>
      <c r="G10" s="15">
        <f>SUM(G8:G9)</f>
        <v>6932426</v>
      </c>
      <c r="H10" s="10"/>
      <c r="I10" s="15">
        <f>SUM(I8:I9)</f>
        <v>6932426</v>
      </c>
      <c r="J10" s="10"/>
      <c r="K10" s="15">
        <v>0</v>
      </c>
      <c r="L10" s="10"/>
      <c r="M10" s="15">
        <f>SUM(M8:M9)</f>
        <v>6932426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23"/>
  <sheetViews>
    <sheetView rightToLeft="1" view="pageBreakPreview" zoomScale="77" zoomScaleNormal="100" zoomScaleSheetLayoutView="77" workbookViewId="0">
      <selection activeCell="A8" sqref="A8"/>
    </sheetView>
  </sheetViews>
  <sheetFormatPr defaultRowHeight="12.75" x14ac:dyDescent="0.2"/>
  <cols>
    <col min="1" max="1" width="32.140625" customWidth="1"/>
    <col min="2" max="2" width="1.28515625" customWidth="1"/>
    <col min="3" max="3" width="23" customWidth="1"/>
    <col min="4" max="4" width="1.28515625" customWidth="1"/>
    <col min="5" max="5" width="25.7109375" customWidth="1"/>
    <col min="6" max="6" width="1.28515625" customWidth="1"/>
    <col min="7" max="7" width="21.5703125" customWidth="1"/>
    <col min="8" max="8" width="1.28515625" customWidth="1"/>
    <col min="9" max="9" width="31.28515625" customWidth="1"/>
    <col min="10" max="10" width="1.28515625" customWidth="1"/>
    <col min="11" max="11" width="15.85546875" customWidth="1"/>
    <col min="12" max="12" width="1.28515625" customWidth="1"/>
    <col min="13" max="13" width="24.85546875" customWidth="1"/>
    <col min="14" max="14" width="1.28515625" customWidth="1"/>
    <col min="15" max="15" width="20.42578125" customWidth="1"/>
    <col min="16" max="16" width="1.28515625" customWidth="1"/>
    <col min="17" max="17" width="30.7109375" customWidth="1"/>
    <col min="19" max="19" width="23.5703125" customWidth="1"/>
    <col min="21" max="21" width="17.28515625" customWidth="1"/>
  </cols>
  <sheetData>
    <row r="1" spans="1:22" ht="29.1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2" ht="21.75" customHeight="1" x14ac:dyDescent="0.2">
      <c r="A2" s="56" t="s">
        <v>40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2" ht="21.75" customHeight="1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2" ht="14.45" customHeight="1" x14ac:dyDescent="0.2"/>
    <row r="5" spans="1:22" ht="20.25" customHeight="1" x14ac:dyDescent="0.2">
      <c r="A5" s="57" t="s">
        <v>70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22" ht="14.45" customHeight="1" x14ac:dyDescent="0.2">
      <c r="A6" s="53" t="s">
        <v>43</v>
      </c>
      <c r="C6" s="53" t="s">
        <v>55</v>
      </c>
      <c r="D6" s="53"/>
      <c r="E6" s="53"/>
      <c r="F6" s="53"/>
      <c r="G6" s="53"/>
      <c r="H6" s="53"/>
      <c r="I6" s="53"/>
      <c r="K6" s="53" t="s">
        <v>56</v>
      </c>
      <c r="L6" s="53"/>
      <c r="M6" s="53"/>
      <c r="N6" s="53"/>
      <c r="O6" s="53"/>
      <c r="P6" s="53"/>
      <c r="Q6" s="53"/>
    </row>
    <row r="7" spans="1:22" ht="29.1" customHeight="1" x14ac:dyDescent="0.2">
      <c r="A7" s="53"/>
      <c r="C7" s="9" t="s">
        <v>13</v>
      </c>
      <c r="D7" s="21"/>
      <c r="E7" s="9" t="s">
        <v>15</v>
      </c>
      <c r="F7" s="21"/>
      <c r="G7" s="9" t="s">
        <v>69</v>
      </c>
      <c r="H7" s="21"/>
      <c r="I7" s="9" t="s">
        <v>71</v>
      </c>
      <c r="J7" s="10"/>
      <c r="K7" s="9" t="s">
        <v>13</v>
      </c>
      <c r="L7" s="21"/>
      <c r="M7" s="9" t="s">
        <v>15</v>
      </c>
      <c r="N7" s="21"/>
      <c r="O7" s="9" t="s">
        <v>69</v>
      </c>
      <c r="P7" s="21"/>
      <c r="Q7" s="9" t="s">
        <v>71</v>
      </c>
    </row>
    <row r="8" spans="1:22" ht="21.75" customHeight="1" x14ac:dyDescent="0.2">
      <c r="A8" s="5" t="s">
        <v>72</v>
      </c>
      <c r="C8" s="11">
        <v>8000000</v>
      </c>
      <c r="D8" s="10"/>
      <c r="E8" s="11">
        <v>37400137200</v>
      </c>
      <c r="F8" s="10"/>
      <c r="G8" s="11">
        <v>43102008000</v>
      </c>
      <c r="H8" s="10"/>
      <c r="I8" s="17">
        <f>E8-G8</f>
        <v>-5701870800</v>
      </c>
      <c r="J8" s="10"/>
      <c r="K8" s="11">
        <v>8000000</v>
      </c>
      <c r="L8" s="10"/>
      <c r="M8" s="11">
        <v>37400137200</v>
      </c>
      <c r="N8" s="10"/>
      <c r="O8" s="11">
        <v>43102008000</v>
      </c>
      <c r="P8" s="10"/>
      <c r="Q8" s="17">
        <f>M8-O8</f>
        <v>-5701870800</v>
      </c>
      <c r="S8" s="28"/>
      <c r="T8" s="33"/>
      <c r="U8" s="28"/>
      <c r="V8" s="33"/>
    </row>
    <row r="9" spans="1:22" ht="21.75" customHeight="1" x14ac:dyDescent="0.2">
      <c r="A9" s="6" t="s">
        <v>27</v>
      </c>
      <c r="C9" s="12">
        <v>7000000</v>
      </c>
      <c r="D9" s="10"/>
      <c r="E9" s="12">
        <v>22322386800</v>
      </c>
      <c r="F9" s="10"/>
      <c r="G9" s="12">
        <v>25237935450</v>
      </c>
      <c r="H9" s="10"/>
      <c r="I9" s="18">
        <f>E9-G9</f>
        <v>-2915548650</v>
      </c>
      <c r="J9" s="10"/>
      <c r="K9" s="12">
        <v>7000000</v>
      </c>
      <c r="L9" s="10"/>
      <c r="M9" s="12">
        <v>22322386800</v>
      </c>
      <c r="N9" s="10"/>
      <c r="O9" s="12">
        <v>25237935450</v>
      </c>
      <c r="P9" s="10"/>
      <c r="Q9" s="18">
        <f>M9-O9</f>
        <v>-2915548650</v>
      </c>
      <c r="S9" s="28"/>
      <c r="T9" s="33"/>
      <c r="U9" s="28"/>
      <c r="V9" s="33"/>
    </row>
    <row r="10" spans="1:22" ht="21.75" customHeight="1" x14ac:dyDescent="0.2">
      <c r="A10" s="6" t="s">
        <v>22</v>
      </c>
      <c r="C10" s="12">
        <v>2362500</v>
      </c>
      <c r="D10" s="10"/>
      <c r="E10" s="12">
        <v>5060894935</v>
      </c>
      <c r="F10" s="10"/>
      <c r="G10" s="12">
        <v>6070725478</v>
      </c>
      <c r="H10" s="10"/>
      <c r="I10" s="18">
        <f t="shared" ref="I10:I21" si="0">E10-G10</f>
        <v>-1009830543</v>
      </c>
      <c r="J10" s="10"/>
      <c r="K10" s="12">
        <v>2362500</v>
      </c>
      <c r="L10" s="10"/>
      <c r="M10" s="12">
        <v>5060894935</v>
      </c>
      <c r="N10" s="10"/>
      <c r="O10" s="12">
        <v>6070725478</v>
      </c>
      <c r="P10" s="10"/>
      <c r="Q10" s="18">
        <f t="shared" ref="Q10:Q21" si="1">M10-O10</f>
        <v>-1009830543</v>
      </c>
      <c r="S10" s="28"/>
      <c r="T10" s="33"/>
      <c r="U10" s="28"/>
      <c r="V10" s="33"/>
    </row>
    <row r="11" spans="1:22" ht="21.75" customHeight="1" x14ac:dyDescent="0.2">
      <c r="A11" s="6" t="s">
        <v>23</v>
      </c>
      <c r="C11" s="12">
        <v>6000000</v>
      </c>
      <c r="D11" s="10"/>
      <c r="E11" s="12">
        <v>18042007500</v>
      </c>
      <c r="F11" s="10"/>
      <c r="G11" s="12">
        <v>19759725900</v>
      </c>
      <c r="H11" s="10"/>
      <c r="I11" s="18">
        <f t="shared" si="0"/>
        <v>-1717718400</v>
      </c>
      <c r="J11" s="10"/>
      <c r="K11" s="12">
        <v>6000000</v>
      </c>
      <c r="L11" s="10"/>
      <c r="M11" s="12">
        <v>18042007500</v>
      </c>
      <c r="N11" s="10"/>
      <c r="O11" s="12">
        <v>19759725900</v>
      </c>
      <c r="P11" s="10"/>
      <c r="Q11" s="18">
        <f t="shared" si="1"/>
        <v>-1717718400</v>
      </c>
      <c r="S11" s="28"/>
      <c r="T11" s="33"/>
      <c r="U11" s="28"/>
      <c r="V11" s="33"/>
    </row>
    <row r="12" spans="1:22" ht="21.75" customHeight="1" x14ac:dyDescent="0.2">
      <c r="A12" s="6" t="s">
        <v>20</v>
      </c>
      <c r="C12" s="12">
        <v>58200000</v>
      </c>
      <c r="D12" s="10"/>
      <c r="E12" s="12">
        <v>125426843280</v>
      </c>
      <c r="F12" s="10"/>
      <c r="G12" s="12">
        <v>148105497600</v>
      </c>
      <c r="H12" s="10"/>
      <c r="I12" s="18">
        <f t="shared" si="0"/>
        <v>-22678654320</v>
      </c>
      <c r="J12" s="10"/>
      <c r="K12" s="12">
        <v>58200000</v>
      </c>
      <c r="L12" s="10"/>
      <c r="M12" s="12">
        <v>125426843280</v>
      </c>
      <c r="N12" s="10"/>
      <c r="O12" s="12">
        <v>148105497600</v>
      </c>
      <c r="P12" s="10"/>
      <c r="Q12" s="18">
        <f t="shared" si="1"/>
        <v>-22678654320</v>
      </c>
      <c r="S12" s="28"/>
      <c r="T12" s="33"/>
      <c r="U12" s="28"/>
      <c r="V12" s="33"/>
    </row>
    <row r="13" spans="1:22" ht="21.75" customHeight="1" x14ac:dyDescent="0.2">
      <c r="A13" s="6" t="s">
        <v>28</v>
      </c>
      <c r="C13" s="12">
        <v>6000000</v>
      </c>
      <c r="D13" s="10"/>
      <c r="E13" s="12">
        <v>22902912000</v>
      </c>
      <c r="F13" s="10"/>
      <c r="G13" s="12">
        <v>25073917200</v>
      </c>
      <c r="H13" s="10"/>
      <c r="I13" s="18">
        <f t="shared" si="0"/>
        <v>-2171005200</v>
      </c>
      <c r="J13" s="10"/>
      <c r="K13" s="12">
        <v>6000000</v>
      </c>
      <c r="L13" s="10"/>
      <c r="M13" s="12">
        <v>22902912000</v>
      </c>
      <c r="N13" s="10"/>
      <c r="O13" s="12">
        <v>25073917200</v>
      </c>
      <c r="P13" s="10"/>
      <c r="Q13" s="18">
        <f t="shared" si="1"/>
        <v>-2171005200</v>
      </c>
      <c r="S13" s="28"/>
      <c r="T13" s="33"/>
      <c r="U13" s="28"/>
      <c r="V13" s="33"/>
    </row>
    <row r="14" spans="1:22" ht="21.75" customHeight="1" x14ac:dyDescent="0.2">
      <c r="A14" s="6" t="s">
        <v>26</v>
      </c>
      <c r="C14" s="12">
        <v>286461</v>
      </c>
      <c r="D14" s="10"/>
      <c r="E14" s="12">
        <v>4729806413</v>
      </c>
      <c r="F14" s="10"/>
      <c r="G14" s="12">
        <v>4667159970</v>
      </c>
      <c r="H14" s="10"/>
      <c r="I14" s="18">
        <f t="shared" si="0"/>
        <v>62646443</v>
      </c>
      <c r="J14" s="10"/>
      <c r="K14" s="12">
        <v>286461</v>
      </c>
      <c r="L14" s="10"/>
      <c r="M14" s="12">
        <v>4729806413</v>
      </c>
      <c r="N14" s="10"/>
      <c r="O14" s="12">
        <v>4667159970</v>
      </c>
      <c r="P14" s="10"/>
      <c r="Q14" s="18">
        <f t="shared" si="1"/>
        <v>62646443</v>
      </c>
      <c r="S14" s="28"/>
      <c r="T14" s="33"/>
      <c r="U14" s="28"/>
      <c r="V14" s="33"/>
    </row>
    <row r="15" spans="1:22" ht="21.75" customHeight="1" x14ac:dyDescent="0.2">
      <c r="A15" s="6" t="s">
        <v>29</v>
      </c>
      <c r="C15" s="12">
        <v>53899976</v>
      </c>
      <c r="D15" s="10"/>
      <c r="E15" s="12">
        <v>73135705109</v>
      </c>
      <c r="F15" s="10"/>
      <c r="G15" s="12">
        <v>86101888726</v>
      </c>
      <c r="H15" s="10"/>
      <c r="I15" s="18">
        <f t="shared" si="0"/>
        <v>-12966183617</v>
      </c>
      <c r="J15" s="10"/>
      <c r="K15" s="12">
        <v>53899976</v>
      </c>
      <c r="L15" s="10"/>
      <c r="M15" s="12">
        <v>73135705109</v>
      </c>
      <c r="N15" s="10"/>
      <c r="O15" s="12">
        <v>86101888726</v>
      </c>
      <c r="P15" s="10"/>
      <c r="Q15" s="18">
        <f t="shared" si="1"/>
        <v>-12966183617</v>
      </c>
      <c r="S15" s="28"/>
      <c r="T15" s="33"/>
      <c r="U15" s="28"/>
      <c r="V15" s="33"/>
    </row>
    <row r="16" spans="1:22" ht="21.75" customHeight="1" x14ac:dyDescent="0.2">
      <c r="A16" s="6" t="s">
        <v>21</v>
      </c>
      <c r="C16" s="12">
        <v>17000000</v>
      </c>
      <c r="D16" s="10"/>
      <c r="E16" s="12">
        <v>43717324950</v>
      </c>
      <c r="F16" s="10"/>
      <c r="G16" s="12">
        <v>47773048950</v>
      </c>
      <c r="H16" s="10"/>
      <c r="I16" s="18">
        <f t="shared" si="0"/>
        <v>-4055724000</v>
      </c>
      <c r="J16" s="10"/>
      <c r="K16" s="12">
        <v>17000000</v>
      </c>
      <c r="L16" s="10"/>
      <c r="M16" s="12">
        <v>43717324950</v>
      </c>
      <c r="N16" s="10"/>
      <c r="O16" s="12">
        <v>47773048950</v>
      </c>
      <c r="P16" s="10"/>
      <c r="Q16" s="18">
        <f t="shared" si="1"/>
        <v>-4055724000</v>
      </c>
      <c r="S16" s="28"/>
      <c r="T16" s="33"/>
      <c r="U16" s="28"/>
      <c r="V16" s="33"/>
    </row>
    <row r="17" spans="1:22" ht="21.75" customHeight="1" x14ac:dyDescent="0.2">
      <c r="A17" s="6" t="s">
        <v>30</v>
      </c>
      <c r="C17" s="12">
        <v>10000000</v>
      </c>
      <c r="D17" s="10"/>
      <c r="E17" s="12">
        <v>32346387000</v>
      </c>
      <c r="F17" s="10"/>
      <c r="G17" s="12">
        <v>33867283500</v>
      </c>
      <c r="H17" s="10"/>
      <c r="I17" s="18">
        <f t="shared" si="0"/>
        <v>-1520896500</v>
      </c>
      <c r="J17" s="10"/>
      <c r="K17" s="12">
        <v>10000000</v>
      </c>
      <c r="L17" s="10"/>
      <c r="M17" s="12">
        <v>32346387000</v>
      </c>
      <c r="N17" s="10"/>
      <c r="O17" s="12">
        <v>33867283500</v>
      </c>
      <c r="P17" s="10"/>
      <c r="Q17" s="18">
        <f t="shared" si="1"/>
        <v>-1520896500</v>
      </c>
      <c r="S17" s="28"/>
      <c r="T17" s="33"/>
      <c r="U17" s="28"/>
      <c r="V17" s="33"/>
    </row>
    <row r="18" spans="1:22" ht="21.75" customHeight="1" x14ac:dyDescent="0.2">
      <c r="A18" s="6" t="s">
        <v>31</v>
      </c>
      <c r="C18" s="12">
        <v>2570695</v>
      </c>
      <c r="D18" s="10"/>
      <c r="E18" s="12">
        <v>9273544294</v>
      </c>
      <c r="F18" s="10"/>
      <c r="G18" s="12">
        <v>9920060333</v>
      </c>
      <c r="H18" s="10"/>
      <c r="I18" s="18">
        <f t="shared" si="0"/>
        <v>-646516039</v>
      </c>
      <c r="J18" s="10"/>
      <c r="K18" s="12">
        <v>2570695</v>
      </c>
      <c r="L18" s="10"/>
      <c r="M18" s="12">
        <v>9273544294</v>
      </c>
      <c r="N18" s="10"/>
      <c r="O18" s="12">
        <v>9920060333</v>
      </c>
      <c r="P18" s="10"/>
      <c r="Q18" s="18">
        <f t="shared" si="1"/>
        <v>-646516039</v>
      </c>
      <c r="S18" s="28"/>
      <c r="T18" s="33"/>
      <c r="U18" s="28"/>
      <c r="V18" s="33"/>
    </row>
    <row r="19" spans="1:22" ht="21.75" customHeight="1" x14ac:dyDescent="0.2">
      <c r="A19" s="6" t="s">
        <v>25</v>
      </c>
      <c r="C19" s="12">
        <v>28238976</v>
      </c>
      <c r="D19" s="10"/>
      <c r="E19" s="12">
        <v>60156054620</v>
      </c>
      <c r="F19" s="10"/>
      <c r="G19" s="12">
        <v>68072063675</v>
      </c>
      <c r="H19" s="10"/>
      <c r="I19" s="18">
        <f t="shared" si="0"/>
        <v>-7916009055</v>
      </c>
      <c r="J19" s="10"/>
      <c r="K19" s="12">
        <v>28238976</v>
      </c>
      <c r="L19" s="10"/>
      <c r="M19" s="12">
        <v>60156054620</v>
      </c>
      <c r="N19" s="10"/>
      <c r="O19" s="12">
        <v>68072063675</v>
      </c>
      <c r="P19" s="10"/>
      <c r="Q19" s="18">
        <f t="shared" si="1"/>
        <v>-7916009055</v>
      </c>
      <c r="S19" s="28"/>
      <c r="T19" s="33"/>
      <c r="U19" s="28"/>
      <c r="V19" s="33"/>
    </row>
    <row r="20" spans="1:22" ht="21.75" customHeight="1" x14ac:dyDescent="0.2">
      <c r="A20" s="6" t="s">
        <v>24</v>
      </c>
      <c r="C20" s="12">
        <v>19707492</v>
      </c>
      <c r="D20" s="10"/>
      <c r="E20" s="12">
        <v>64393093973</v>
      </c>
      <c r="F20" s="10"/>
      <c r="G20" s="12">
        <v>76499857610</v>
      </c>
      <c r="H20" s="10"/>
      <c r="I20" s="18">
        <f t="shared" si="0"/>
        <v>-12106763637</v>
      </c>
      <c r="J20" s="10"/>
      <c r="K20" s="12">
        <v>19707492</v>
      </c>
      <c r="L20" s="10"/>
      <c r="M20" s="12">
        <v>64393093973</v>
      </c>
      <c r="N20" s="10"/>
      <c r="O20" s="12">
        <v>76499857610</v>
      </c>
      <c r="P20" s="10"/>
      <c r="Q20" s="18">
        <f t="shared" si="1"/>
        <v>-12106763637</v>
      </c>
      <c r="S20" s="28"/>
      <c r="T20" s="33"/>
      <c r="U20" s="28"/>
      <c r="V20" s="33"/>
    </row>
    <row r="21" spans="1:22" ht="21.75" customHeight="1" x14ac:dyDescent="0.2">
      <c r="A21" s="7" t="s">
        <v>19</v>
      </c>
      <c r="C21" s="13">
        <v>49400000</v>
      </c>
      <c r="D21" s="10"/>
      <c r="E21" s="13">
        <v>70270786170</v>
      </c>
      <c r="F21" s="10"/>
      <c r="G21" s="13">
        <v>77096529900</v>
      </c>
      <c r="H21" s="10"/>
      <c r="I21" s="18">
        <f t="shared" si="0"/>
        <v>-6825743730</v>
      </c>
      <c r="J21" s="10"/>
      <c r="K21" s="13">
        <v>49400000</v>
      </c>
      <c r="L21" s="10"/>
      <c r="M21" s="13">
        <v>70270786170</v>
      </c>
      <c r="N21" s="10"/>
      <c r="O21" s="13">
        <v>77096529900</v>
      </c>
      <c r="P21" s="10"/>
      <c r="Q21" s="18">
        <f t="shared" si="1"/>
        <v>-6825743730</v>
      </c>
      <c r="S21" s="28"/>
      <c r="T21" s="33"/>
      <c r="U21" s="28"/>
      <c r="V21" s="33"/>
    </row>
    <row r="22" spans="1:22" ht="21.75" customHeight="1" thickBot="1" x14ac:dyDescent="0.25">
      <c r="A22" s="44" t="s">
        <v>32</v>
      </c>
      <c r="C22" s="26" t="s">
        <v>76</v>
      </c>
      <c r="D22" s="10"/>
      <c r="E22" s="15">
        <f>SUM(E8:E21)</f>
        <v>589177884244</v>
      </c>
      <c r="F22" s="10"/>
      <c r="G22" s="15">
        <f>SUM(G8:G21)</f>
        <v>671347702292</v>
      </c>
      <c r="H22" s="10"/>
      <c r="I22" s="20">
        <f>SUM(I8:I21)</f>
        <v>-82169818048</v>
      </c>
      <c r="J22" s="10"/>
      <c r="K22" s="26" t="s">
        <v>76</v>
      </c>
      <c r="L22" s="10"/>
      <c r="M22" s="15">
        <f>SUM(M8:M21)</f>
        <v>589177884244</v>
      </c>
      <c r="N22" s="10"/>
      <c r="O22" s="15">
        <f>SUM(O8:O21)</f>
        <v>671347702292</v>
      </c>
      <c r="P22" s="10"/>
      <c r="Q22" s="20">
        <f>SUM(Q8:Q21)</f>
        <v>-82169818048</v>
      </c>
      <c r="S22" s="28"/>
      <c r="T22" s="33"/>
      <c r="U22" s="28"/>
      <c r="V22" s="33"/>
    </row>
    <row r="23" spans="1:22" ht="13.5" thickTop="1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2024-10-22T05:15:19Z</dcterms:created>
  <dcterms:modified xsi:type="dcterms:W3CDTF">2024-10-23T12:01:52Z</dcterms:modified>
</cp:coreProperties>
</file>