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ECE3177-D509-4F56-8DBE-CBAE35C07155}" xr6:coauthVersionLast="47" xr6:coauthVersionMax="47" xr10:uidLastSave="{00000000-0000-0000-0000-000000000000}"/>
  <bookViews>
    <workbookView xWindow="-120" yWindow="-120" windowWidth="20730" windowHeight="11160" tabRatio="897" xr2:uid="{00000000-000D-0000-FFFF-FFFF00000000}"/>
  </bookViews>
  <sheets>
    <sheet name="0" sheetId="23" r:id="rId1"/>
    <sheet name=" سهام" sheetId="21" r:id="rId2"/>
    <sheet name="سپرده" sheetId="2" r:id="rId3"/>
    <sheet name="درآمدها" sheetId="11" r:id="rId4"/>
    <sheet name="درآمد سرمایه گذاری در سهام " sheetId="5" r:id="rId5"/>
    <sheet name="درآمد سپرده بانکی" sheetId="7" r:id="rId6"/>
    <sheet name="سایر درآمدها" sheetId="8" r:id="rId7"/>
    <sheet name="سود  سپرده بانکی" sheetId="22" r:id="rId8"/>
    <sheet name="درآمد ناشی از تغییر قیمت اوراق " sheetId="14" r:id="rId9"/>
  </sheets>
  <definedNames>
    <definedName name="_xlnm.Print_Area" localSheetId="1">' سهام'!$A$1:$Y$29</definedName>
    <definedName name="_xlnm.Print_Area" localSheetId="5">'درآمد سپرده بانکی'!$A$1:$K$17</definedName>
    <definedName name="_xlnm.Print_Area" localSheetId="4">'درآمد سرمایه گذاری در سهام '!$A$1:$T$30</definedName>
    <definedName name="_xlnm.Print_Area" localSheetId="8">'درآمد ناشی از تغییر قیمت اوراق '!$A$1:$Q$34</definedName>
    <definedName name="_xlnm.Print_Area" localSheetId="3">درآمدها!$A$1:$I$11</definedName>
    <definedName name="_xlnm.Print_Area" localSheetId="6">'سایر درآمدها'!$A$1:$E$14</definedName>
    <definedName name="_xlnm.Print_Area" localSheetId="2">سپرده!$A$1:$T$14</definedName>
    <definedName name="_xlnm.Print_Area" localSheetId="7">'سود  سپرده بانکی'!$A$1:$S$16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1" l="1"/>
  <c r="I9" i="11"/>
  <c r="I8" i="11"/>
  <c r="E9" i="11"/>
  <c r="E8" i="11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11" i="5"/>
  <c r="G11" i="7"/>
  <c r="G12" i="7"/>
  <c r="G9" i="7"/>
  <c r="K9" i="7"/>
  <c r="K12" i="7"/>
  <c r="K11" i="7"/>
  <c r="M10" i="22"/>
  <c r="M8" i="22"/>
  <c r="M9" i="22"/>
  <c r="M7" i="22"/>
  <c r="I6" i="11"/>
  <c r="R23" i="5" l="1"/>
  <c r="R24" i="5"/>
  <c r="R25" i="5"/>
  <c r="R26" i="5"/>
  <c r="R15" i="5"/>
  <c r="R16" i="5"/>
  <c r="R17" i="5"/>
  <c r="R18" i="5"/>
  <c r="R19" i="5"/>
  <c r="R20" i="5"/>
  <c r="R21" i="5"/>
  <c r="R22" i="5"/>
  <c r="R27" i="5" s="1"/>
  <c r="R13" i="5"/>
  <c r="R14" i="5"/>
  <c r="R12" i="5"/>
  <c r="R11" i="5"/>
  <c r="I21" i="5"/>
  <c r="I22" i="5"/>
  <c r="I23" i="5"/>
  <c r="I24" i="5"/>
  <c r="I25" i="5"/>
  <c r="I26" i="5"/>
  <c r="I18" i="5"/>
  <c r="I19" i="5"/>
  <c r="I20" i="5"/>
  <c r="I16" i="5"/>
  <c r="I17" i="5"/>
  <c r="I14" i="5"/>
  <c r="I15" i="5"/>
  <c r="I13" i="5"/>
  <c r="I12" i="5"/>
  <c r="I11" i="5"/>
  <c r="J26" i="5"/>
  <c r="J11" i="5"/>
  <c r="E26" i="21"/>
  <c r="U26" i="21"/>
  <c r="T9" i="2"/>
  <c r="N27" i="5"/>
  <c r="I27" i="5"/>
  <c r="E27" i="5"/>
  <c r="S10" i="22"/>
  <c r="S9" i="22"/>
  <c r="S8" i="22"/>
  <c r="S7" i="22"/>
  <c r="K11" i="22"/>
  <c r="I11" i="22"/>
  <c r="I7" i="11"/>
  <c r="T10" i="2"/>
  <c r="T11" i="2"/>
  <c r="Y11" i="21"/>
  <c r="Y12" i="21"/>
  <c r="Y13" i="21"/>
  <c r="Y14" i="21"/>
  <c r="Y15" i="21"/>
  <c r="Y16" i="21"/>
  <c r="Y17" i="21"/>
  <c r="Y18" i="21"/>
  <c r="Y19" i="21"/>
  <c r="Y20" i="21"/>
  <c r="Y21" i="21"/>
  <c r="Y22" i="21"/>
  <c r="Y23" i="21"/>
  <c r="Y24" i="21"/>
  <c r="Y25" i="21"/>
  <c r="Y10" i="21"/>
  <c r="Y26" i="21" s="1"/>
  <c r="J17" i="5"/>
  <c r="E11" i="8"/>
  <c r="C11" i="8"/>
  <c r="I13" i="7"/>
  <c r="E13" i="7"/>
  <c r="Q23" i="14"/>
  <c r="O23" i="14"/>
  <c r="M23" i="14"/>
  <c r="I23" i="14"/>
  <c r="G23" i="14"/>
  <c r="E23" i="14"/>
  <c r="Q11" i="22"/>
  <c r="O11" i="22"/>
  <c r="R12" i="2"/>
  <c r="P12" i="2"/>
  <c r="M12" i="2"/>
  <c r="K12" i="2"/>
  <c r="W26" i="21"/>
  <c r="K26" i="21"/>
  <c r="G26" i="21"/>
  <c r="J21" i="5" l="1"/>
  <c r="J13" i="5"/>
  <c r="J12" i="5"/>
  <c r="J25" i="5"/>
  <c r="J20" i="5"/>
  <c r="J16" i="5"/>
  <c r="J14" i="5"/>
  <c r="J23" i="5"/>
  <c r="J19" i="5"/>
  <c r="J24" i="5"/>
  <c r="J15" i="5"/>
  <c r="J22" i="5"/>
  <c r="J18" i="5"/>
  <c r="S11" i="22"/>
  <c r="M11" i="22"/>
  <c r="T12" i="2"/>
  <c r="J27" i="5" l="1"/>
</calcChain>
</file>

<file path=xl/sharedStrings.xml><?xml version="1.0" encoding="utf-8"?>
<sst xmlns="http://schemas.openxmlformats.org/spreadsheetml/2006/main" count="247" uniqueCount="115">
  <si>
    <t>بهای تمام شده</t>
  </si>
  <si>
    <t>شرکت</t>
  </si>
  <si>
    <t>.....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</si>
  <si>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</si>
  <si>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</si>
  <si>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</si>
  <si>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</si>
  <si>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</si>
  <si>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</si>
  <si>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</si>
  <si>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طی اردیبهشت ماه</t>
  </si>
  <si>
    <t>درآمد سود سهام</t>
  </si>
  <si>
    <t>درآمد تغییر ارزش</t>
  </si>
  <si>
    <t>درآمد فروش</t>
  </si>
  <si>
    <t>درصد از کل درآمد ها</t>
  </si>
  <si>
    <t>......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</si>
  <si>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</si>
  <si>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</si>
  <si>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</si>
  <si>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</si>
  <si>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</si>
  <si>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خالص ارزش فروش</t>
  </si>
  <si>
    <t>درصد به کل دارایی‌ها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</si>
  <si>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</si>
  <si>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</si>
  <si>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</si>
  <si>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</si>
  <si>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</si>
  <si>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</si>
  <si>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</si>
  <si>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</si>
  <si>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افزایش</t>
  </si>
  <si>
    <t>کاهش</t>
  </si>
  <si>
    <t>شرح</t>
  </si>
  <si>
    <t>یادداشت</t>
  </si>
  <si>
    <t>هزینه تنزیل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</si>
  <si>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</si>
  <si>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</si>
  <si>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</si>
  <si>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</si>
  <si>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</si>
  <si>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مبلغ فروش</t>
  </si>
  <si>
    <t xml:space="preserve">صورت وضعیت پرتفوی </t>
  </si>
  <si>
    <t xml:space="preserve">صورت وضعیت درآمدها </t>
  </si>
  <si>
    <t>از ابتدای سال مالی تا پایان اردیبهشت ماه</t>
  </si>
  <si>
    <t xml:space="preserve">درآمد سود </t>
  </si>
  <si>
    <t>یادداشت ...</t>
  </si>
  <si>
    <t>درصد از کل دارایی ها</t>
  </si>
  <si>
    <t>سود سپرده بانکی</t>
  </si>
  <si>
    <t>ایران خودرو دیزل</t>
  </si>
  <si>
    <t>ایران‌ خودرو</t>
  </si>
  <si>
    <t>پالایش نفت اصفهان</t>
  </si>
  <si>
    <t>رادیاتور ایران‌</t>
  </si>
  <si>
    <t>زامیاد</t>
  </si>
  <si>
    <t>سایپا</t>
  </si>
  <si>
    <t>سرمایه‌گذاری‌ سایپا</t>
  </si>
  <si>
    <t>فولاد مبارکه اصفهان</t>
  </si>
  <si>
    <t>ملی‌ صنایع‌ مس‌ ایران‌</t>
  </si>
  <si>
    <t>تولیدی و صنعتی گوهرفام</t>
  </si>
  <si>
    <t>بهمن  دیزل</t>
  </si>
  <si>
    <t>موتورسازان‌تراکتورسازی‌ایران‌</t>
  </si>
  <si>
    <t>سایپا دیزل</t>
  </si>
  <si>
    <t>سرمایه‌گذاری‌ رنا  ( هلدینگ‌ )</t>
  </si>
  <si>
    <t>گروه‌ بهمن‌</t>
  </si>
  <si>
    <t>گسترش ‌سرمایه‌گذاری ‌ایران ‌خودرو</t>
  </si>
  <si>
    <t>موسسه اعتباری ملل جنت آباد (کوتاه مدت)</t>
  </si>
  <si>
    <t>موسسه اعتباری ملل جنت اباد</t>
  </si>
  <si>
    <t>شماره حساب</t>
  </si>
  <si>
    <t>نوع حساب</t>
  </si>
  <si>
    <t>تاریخ افتتاح</t>
  </si>
  <si>
    <t>نرخ سود</t>
  </si>
  <si>
    <t xml:space="preserve">مشخصات سپرده </t>
  </si>
  <si>
    <t>041410277000000535</t>
  </si>
  <si>
    <t>سپرده کوتاه مدت</t>
  </si>
  <si>
    <t>1402/04/01</t>
  </si>
  <si>
    <t>041460345000000471</t>
  </si>
  <si>
    <t>سپرده بلند مدت</t>
  </si>
  <si>
    <t>1402/12/07</t>
  </si>
  <si>
    <t>041460345000000482</t>
  </si>
  <si>
    <t>1402/12/08</t>
  </si>
  <si>
    <t>1403/01/31</t>
  </si>
  <si>
    <t>موسسه اعتباری ملل جنت آباد</t>
  </si>
  <si>
    <t>روز دریافت سود</t>
  </si>
  <si>
    <t>تاریخ سر رسید</t>
  </si>
  <si>
    <t>ندارد</t>
  </si>
  <si>
    <t xml:space="preserve">مشخصات </t>
  </si>
  <si>
    <t>سرمایه‌گذاری‌ رنا(هلدینگ‌</t>
  </si>
  <si>
    <t>گروه‌بهمن‌</t>
  </si>
  <si>
    <t>گسترش‌سرمایه‌گذاری‌ایران‌خودرو</t>
  </si>
  <si>
    <t>سرمایه‌گذاری‌ رنا ( هلدینگ‌ )</t>
  </si>
  <si>
    <t>گروه ‌بهمن‌</t>
  </si>
  <si>
    <t xml:space="preserve">شماره حساب </t>
  </si>
  <si>
    <t/>
  </si>
  <si>
    <t>041460386000000215</t>
  </si>
  <si>
    <t>معین برای سایر درآمدهای تنزیل سود بانک</t>
  </si>
  <si>
    <t>تعدیل کارمزد کارگزار</t>
  </si>
  <si>
    <t>طی ماه</t>
  </si>
  <si>
    <t>1403/02/31</t>
  </si>
  <si>
    <t>سرمایه‌گذاری در سهام</t>
  </si>
  <si>
    <t>درآمد سپرده بانکی</t>
  </si>
  <si>
    <t>صندوق سرمایه گذاری بخشی صنایع معیار</t>
  </si>
  <si>
    <t>برای ماه منتهی به 1403/02/31</t>
  </si>
  <si>
    <t xml:space="preserve">صندوق سرمایه گذاری بخشی صنایع معیار </t>
  </si>
  <si>
    <t>صندوق سرمایه گذاری صنایع معیار</t>
  </si>
  <si>
    <r>
      <t xml:space="preserve">برای ماه منتهی به </t>
    </r>
    <r>
      <rPr>
        <sz val="11"/>
        <color theme="1"/>
        <rFont val="B Nazanin"/>
        <charset val="178"/>
      </rPr>
      <t>1403/02/31</t>
    </r>
  </si>
  <si>
    <t>گسترش‌ سرمایه‌گذاری ‌ایران ‌خودرو</t>
  </si>
  <si>
    <t>موتورسازان‌ تراکتورسازی ‌ایران‌</t>
  </si>
  <si>
    <t>صورت وضعیت پورتفوی</t>
  </si>
  <si>
    <t>2-2-درآمد حاصل از سرمایه­گذاری در سپرده بانکی و گواهی سپرده:</t>
  </si>
  <si>
    <t>3-2-سایر درآمدها:</t>
  </si>
  <si>
    <t>2-1- سرمایه‌گذاری در  سپرده‌ بانکی</t>
  </si>
  <si>
    <t>2-1</t>
  </si>
  <si>
    <t>2-2</t>
  </si>
  <si>
    <t>2-3</t>
  </si>
  <si>
    <t xml:space="preserve">سایر درآمد ها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</si>
</sst>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0.000%"/>
  </numFmts>
  <fonts count="26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b/>
      <sz val="12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11"/>
      <color theme="1"/>
      <name val="Calibri"/>
      <family val="2"/>
      <charset val="178"/>
      <scheme val="minor"/>
    </font>
    <font>
      <sz val="12"/>
      <color theme="1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4"/>
      <name val="B Nazanin"/>
      <charset val="178"/>
    </font>
    <font>
      <sz val="14"/>
      <color rgb="FF000000"/>
      <name val="B Nazanin"/>
      <charset val="178"/>
    </font>
    <font>
      <sz val="14"/>
      <color theme="1"/>
      <name val="B Nazanin"/>
      <charset val="178"/>
    </font>
    <font>
      <sz val="11"/>
      <color rgb="FF000000"/>
      <name val="B Nazanin"/>
      <charset val="178"/>
    </font>
    <font>
      <b/>
      <sz val="11"/>
      <color theme="1" tint="4.9989318521683403E-2"/>
      <name val="B Nazanin"/>
      <charset val="178"/>
    </font>
    <font>
      <sz val="11"/>
      <name val="Calibri"/>
      <family val="2"/>
    </font>
    <font>
      <b/>
      <sz val="16"/>
      <color rgb="FF000000"/>
      <name val="B Nazanin"/>
      <charset val="178"/>
    </font>
    <font>
      <sz val="16"/>
      <color theme="1"/>
      <name val="B Nazanin"/>
      <charset val="178"/>
    </font>
    <font>
      <sz val="16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double">
        <color indexed="64"/>
      </bottom>
      <diagonal/>
    </border>
    <border>
      <left/>
      <right/>
      <top/>
      <bottom style="thick">
        <color auto="1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2" fillId="0" borderId="0"/>
  </cellStyleXfs>
  <cellXfs count="173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vertical="center" wrapText="1" readingOrder="2"/>
    </xf>
    <xf numFmtId="0" fontId="2" fillId="0" borderId="0" xfId="0" applyFont="1"/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 readingOrder="2"/>
    </xf>
    <xf numFmtId="0" fontId="7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readingOrder="2"/>
    </xf>
    <xf numFmtId="0" fontId="1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readingOrder="2"/>
    </xf>
    <xf numFmtId="0" fontId="3" fillId="0" borderId="3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readingOrder="2"/>
    </xf>
    <xf numFmtId="164" fontId="5" fillId="0" borderId="0" xfId="1" applyNumberFormat="1" applyFont="1" applyAlignment="1">
      <alignment horizontal="center" vertical="center" wrapText="1" readingOrder="2"/>
    </xf>
    <xf numFmtId="164" fontId="14" fillId="0" borderId="0" xfId="1" applyNumberFormat="1" applyFont="1" applyAlignment="1">
      <alignment horizontal="center" vertical="center" wrapText="1" readingOrder="2"/>
    </xf>
    <xf numFmtId="0" fontId="15" fillId="0" borderId="0" xfId="0" applyFont="1"/>
    <xf numFmtId="164" fontId="2" fillId="0" borderId="0" xfId="0" applyNumberFormat="1" applyFont="1" applyAlignment="1">
      <alignment horizontal="center" vertical="center" wrapText="1" readingOrder="2"/>
    </xf>
    <xf numFmtId="164" fontId="15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164" fontId="14" fillId="0" borderId="2" xfId="0" applyNumberFormat="1" applyFont="1" applyBorder="1" applyAlignment="1">
      <alignment horizontal="center" vertical="center" readingOrder="2"/>
    </xf>
    <xf numFmtId="0" fontId="14" fillId="0" borderId="0" xfId="0" applyFont="1" applyAlignment="1">
      <alignment horizontal="right" vertical="center" wrapText="1" readingOrder="2"/>
    </xf>
    <xf numFmtId="0" fontId="14" fillId="0" borderId="2" xfId="0" applyFont="1" applyBorder="1" applyAlignment="1">
      <alignment horizontal="center" vertical="center" readingOrder="2"/>
    </xf>
    <xf numFmtId="0" fontId="14" fillId="0" borderId="0" xfId="0" applyFont="1"/>
    <xf numFmtId="0" fontId="14" fillId="0" borderId="0" xfId="0" applyFont="1" applyAlignment="1">
      <alignment horizontal="center" vertical="center" wrapText="1" readingOrder="2"/>
    </xf>
    <xf numFmtId="0" fontId="16" fillId="0" borderId="0" xfId="0" applyFont="1"/>
    <xf numFmtId="3" fontId="18" fillId="0" borderId="7" xfId="0" applyNumberFormat="1" applyFont="1" applyBorder="1" applyAlignment="1">
      <alignment horizontal="center" vertical="center" wrapText="1" readingOrder="2"/>
    </xf>
    <xf numFmtId="0" fontId="19" fillId="0" borderId="0" xfId="0" applyFont="1" applyBorder="1" applyAlignment="1">
      <alignment horizontal="center"/>
    </xf>
    <xf numFmtId="3" fontId="6" fillId="0" borderId="7" xfId="0" applyNumberFormat="1" applyFont="1" applyBorder="1" applyAlignment="1">
      <alignment horizontal="center" vertical="center" wrapText="1" readingOrder="2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7" fontId="18" fillId="0" borderId="7" xfId="0" applyNumberFormat="1" applyFont="1" applyBorder="1" applyAlignment="1">
      <alignment horizontal="center" vertical="center" wrapText="1" readingOrder="2"/>
    </xf>
    <xf numFmtId="164" fontId="17" fillId="0" borderId="0" xfId="1" applyNumberFormat="1" applyFont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 wrapText="1" readingOrder="2"/>
    </xf>
    <xf numFmtId="0" fontId="20" fillId="0" borderId="5" xfId="0" applyFont="1" applyBorder="1" applyAlignment="1">
      <alignment horizontal="center" vertical="center" wrapText="1" readingOrder="2"/>
    </xf>
    <xf numFmtId="37" fontId="15" fillId="0" borderId="0" xfId="0" applyNumberFormat="1" applyFont="1" applyAlignment="1">
      <alignment horizontal="center" vertical="center"/>
    </xf>
    <xf numFmtId="37" fontId="10" fillId="0" borderId="2" xfId="0" applyNumberFormat="1" applyFont="1" applyBorder="1" applyAlignment="1">
      <alignment horizontal="center" vertical="center" readingOrder="2"/>
    </xf>
    <xf numFmtId="0" fontId="18" fillId="0" borderId="7" xfId="0" applyFont="1" applyBorder="1" applyAlignment="1">
      <alignment horizontal="center" vertical="center" wrapText="1" readingOrder="2"/>
    </xf>
    <xf numFmtId="0" fontId="19" fillId="0" borderId="0" xfId="0" applyFont="1" applyAlignment="1">
      <alignment horizontal="center"/>
    </xf>
    <xf numFmtId="164" fontId="18" fillId="0" borderId="7" xfId="0" applyNumberFormat="1" applyFont="1" applyBorder="1" applyAlignment="1">
      <alignment horizontal="center" vertical="center" wrapText="1" readingOrder="2"/>
    </xf>
    <xf numFmtId="10" fontId="2" fillId="0" borderId="0" xfId="2" applyNumberFormat="1" applyFont="1"/>
    <xf numFmtId="10" fontId="15" fillId="0" borderId="0" xfId="2" applyNumberFormat="1" applyFont="1" applyAlignment="1">
      <alignment horizontal="center"/>
    </xf>
    <xf numFmtId="10" fontId="14" fillId="0" borderId="2" xfId="2" applyNumberFormat="1" applyFont="1" applyBorder="1" applyAlignment="1">
      <alignment horizontal="center" vertical="center" wrapText="1" readingOrder="2"/>
    </xf>
    <xf numFmtId="9" fontId="2" fillId="0" borderId="0" xfId="2" applyFont="1" applyAlignment="1">
      <alignment horizontal="center" vertical="center" wrapText="1" readingOrder="2"/>
    </xf>
    <xf numFmtId="3" fontId="5" fillId="0" borderId="0" xfId="0" applyNumberFormat="1" applyFont="1"/>
    <xf numFmtId="3" fontId="0" fillId="0" borderId="0" xfId="0" applyNumberFormat="1"/>
    <xf numFmtId="10" fontId="9" fillId="0" borderId="2" xfId="2" applyNumberFormat="1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 wrapText="1" readingOrder="2"/>
    </xf>
    <xf numFmtId="164" fontId="9" fillId="0" borderId="2" xfId="0" applyNumberFormat="1" applyFont="1" applyBorder="1" applyAlignment="1">
      <alignment horizontal="center" vertical="center" readingOrder="2"/>
    </xf>
    <xf numFmtId="164" fontId="9" fillId="0" borderId="2" xfId="0" applyNumberFormat="1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wrapText="1" readingOrder="2"/>
    </xf>
    <xf numFmtId="0" fontId="9" fillId="0" borderId="0" xfId="0" applyFont="1"/>
    <xf numFmtId="0" fontId="5" fillId="0" borderId="0" xfId="0" applyFont="1" applyAlignment="1">
      <alignment vertical="center" wrapText="1" readingOrder="2"/>
    </xf>
    <xf numFmtId="10" fontId="5" fillId="0" borderId="0" xfId="2" applyNumberFormat="1" applyFont="1" applyAlignment="1">
      <alignment horizontal="center" vertical="center" wrapText="1" readingOrder="2"/>
    </xf>
    <xf numFmtId="164" fontId="21" fillId="0" borderId="0" xfId="1" quotePrefix="1" applyNumberFormat="1" applyFont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23" fillId="0" borderId="0" xfId="3" applyFont="1" applyAlignment="1">
      <alignment vertical="center"/>
    </xf>
    <xf numFmtId="0" fontId="22" fillId="0" borderId="0" xfId="3"/>
    <xf numFmtId="164" fontId="9" fillId="0" borderId="0" xfId="1" applyNumberFormat="1" applyFont="1" applyAlignment="1">
      <alignment horizontal="center" vertical="center" wrapText="1" readingOrder="2"/>
    </xf>
    <xf numFmtId="37" fontId="15" fillId="0" borderId="0" xfId="0" applyNumberFormat="1" applyFont="1" applyBorder="1" applyAlignment="1">
      <alignment horizontal="center" vertical="center"/>
    </xf>
    <xf numFmtId="0" fontId="24" fillId="0" borderId="0" xfId="0" applyFont="1"/>
    <xf numFmtId="0" fontId="2" fillId="0" borderId="0" xfId="0" applyFont="1" applyFill="1"/>
    <xf numFmtId="0" fontId="1" fillId="0" borderId="1" xfId="0" applyFont="1" applyBorder="1" applyAlignment="1">
      <alignment horizontal="center" vertical="center" wrapText="1" readingOrder="2"/>
    </xf>
    <xf numFmtId="10" fontId="1" fillId="0" borderId="2" xfId="2" applyNumberFormat="1" applyFont="1" applyBorder="1" applyAlignment="1">
      <alignment horizontal="center" vertical="center" readingOrder="2"/>
    </xf>
    <xf numFmtId="10" fontId="15" fillId="0" borderId="0" xfId="2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37" fontId="15" fillId="0" borderId="8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2"/>
    </xf>
    <xf numFmtId="37" fontId="15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2"/>
    </xf>
    <xf numFmtId="37" fontId="6" fillId="0" borderId="5" xfId="0" applyNumberFormat="1" applyFont="1" applyBorder="1" applyAlignment="1">
      <alignment horizontal="center" vertical="center" wrapText="1" readingOrder="2"/>
    </xf>
    <xf numFmtId="10" fontId="6" fillId="0" borderId="2" xfId="0" applyNumberFormat="1" applyFont="1" applyBorder="1" applyAlignment="1">
      <alignment horizontal="center" vertical="center" wrapText="1" readingOrder="2"/>
    </xf>
    <xf numFmtId="49" fontId="9" fillId="0" borderId="0" xfId="0" applyNumberFormat="1" applyFont="1" applyAlignment="1">
      <alignment horizontal="center" vertical="center" readingOrder="2"/>
    </xf>
    <xf numFmtId="10" fontId="15" fillId="0" borderId="0" xfId="2" applyNumberFormat="1" applyFont="1"/>
    <xf numFmtId="10" fontId="2" fillId="0" borderId="0" xfId="0" applyNumberFormat="1" applyFont="1"/>
    <xf numFmtId="37" fontId="7" fillId="0" borderId="0" xfId="0" applyNumberFormat="1" applyFont="1" applyAlignment="1">
      <alignment vertical="center" readingOrder="2"/>
    </xf>
    <xf numFmtId="10" fontId="7" fillId="0" borderId="0" xfId="2" applyNumberFormat="1" applyFont="1" applyAlignment="1">
      <alignment vertical="center" readingOrder="2"/>
    </xf>
    <xf numFmtId="9" fontId="1" fillId="0" borderId="2" xfId="0" applyNumberFormat="1" applyFont="1" applyBorder="1" applyAlignment="1">
      <alignment horizontal="center" vertical="center" readingOrder="2"/>
    </xf>
    <xf numFmtId="3" fontId="15" fillId="0" borderId="0" xfId="0" applyNumberFormat="1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 readingOrder="2"/>
    </xf>
    <xf numFmtId="10" fontId="15" fillId="0" borderId="0" xfId="2" applyNumberFormat="1" applyFont="1" applyFill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9" fontId="2" fillId="0" borderId="0" xfId="2" applyFont="1" applyBorder="1"/>
    <xf numFmtId="43" fontId="2" fillId="0" borderId="0" xfId="1" applyFont="1" applyBorder="1"/>
    <xf numFmtId="164" fontId="2" fillId="0" borderId="0" xfId="0" applyNumberFormat="1" applyFont="1" applyBorder="1"/>
    <xf numFmtId="10" fontId="2" fillId="0" borderId="0" xfId="2" applyNumberFormat="1" applyFont="1" applyBorder="1"/>
    <xf numFmtId="0" fontId="2" fillId="0" borderId="0" xfId="0" applyFont="1" applyFill="1" applyBorder="1"/>
    <xf numFmtId="37" fontId="25" fillId="0" borderId="0" xfId="0" applyNumberFormat="1" applyFont="1" applyFill="1" applyBorder="1" applyAlignment="1">
      <alignment horizontal="center" vertical="center" wrapText="1" readingOrder="2"/>
    </xf>
    <xf numFmtId="0" fontId="1" fillId="0" borderId="0" xfId="0" applyFont="1" applyFill="1"/>
    <xf numFmtId="0" fontId="24" fillId="0" borderId="0" xfId="0" applyFont="1" applyFill="1"/>
    <xf numFmtId="0" fontId="0" fillId="0" borderId="0" xfId="0" applyFill="1"/>
    <xf numFmtId="3" fontId="0" fillId="0" borderId="0" xfId="0" applyNumberFormat="1" applyFill="1"/>
    <xf numFmtId="10" fontId="6" fillId="0" borderId="5" xfId="0" applyNumberFormat="1" applyFont="1" applyBorder="1" applyAlignment="1">
      <alignment horizontal="center" vertical="center" wrapText="1" readingOrder="2"/>
    </xf>
    <xf numFmtId="10" fontId="15" fillId="0" borderId="0" xfId="2" applyNumberFormat="1" applyFont="1" applyFill="1" applyBorder="1" applyAlignment="1">
      <alignment horizontal="center" vertical="center"/>
    </xf>
    <xf numFmtId="10" fontId="15" fillId="0" borderId="0" xfId="2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 readingOrder="2"/>
    </xf>
    <xf numFmtId="0" fontId="23" fillId="0" borderId="0" xfId="3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right" vertical="center" readingOrder="2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readingOrder="2"/>
    </xf>
    <xf numFmtId="0" fontId="2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readingOrder="2"/>
    </xf>
    <xf numFmtId="0" fontId="2" fillId="0" borderId="4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 readingOrder="2"/>
    </xf>
    <xf numFmtId="0" fontId="1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66" fontId="15" fillId="0" borderId="0" xfId="2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9" fontId="15" fillId="0" borderId="0" xfId="2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5AD434D3-7DAB-4E42-A147-CD85E9B3735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28576</xdr:rowOff>
    </xdr:from>
    <xdr:to>
      <xdr:col>5</xdr:col>
      <xdr:colOff>581026</xdr:colOff>
      <xdr:row>25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641B29-3473-4FB4-A368-223DBE81F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57374" y="28576"/>
          <a:ext cx="3629025" cy="473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5E1B2-E043-4FA4-9331-761FF20CA85C}">
  <dimension ref="A27:Y29"/>
  <sheetViews>
    <sheetView rightToLeft="1" tabSelected="1" view="pageBreakPreview" topLeftCell="A7" zoomScaleNormal="100" zoomScaleSheetLayoutView="100" workbookViewId="0">
      <selection activeCell="A27" sqref="A27:F27"/>
    </sheetView>
  </sheetViews>
  <sheetFormatPr defaultRowHeight="15" x14ac:dyDescent="0.25"/>
  <cols>
    <col min="1" max="16384" width="9.140625" style="90"/>
  </cols>
  <sheetData>
    <row r="27" spans="1:25" ht="26.25" x14ac:dyDescent="0.25">
      <c r="A27" s="132" t="s">
        <v>100</v>
      </c>
      <c r="B27" s="132"/>
      <c r="C27" s="132"/>
      <c r="D27" s="132"/>
      <c r="E27" s="132"/>
      <c r="F27" s="132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</row>
    <row r="28" spans="1:25" ht="26.25" x14ac:dyDescent="0.25">
      <c r="A28" s="132" t="s">
        <v>107</v>
      </c>
      <c r="B28" s="132"/>
      <c r="C28" s="132"/>
      <c r="D28" s="132"/>
      <c r="E28" s="132"/>
      <c r="F28" s="132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</row>
    <row r="29" spans="1:25" ht="26.25" x14ac:dyDescent="0.25">
      <c r="A29" s="132" t="s">
        <v>101</v>
      </c>
      <c r="B29" s="132"/>
      <c r="C29" s="132"/>
      <c r="D29" s="132"/>
      <c r="E29" s="132"/>
      <c r="F29" s="132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</row>
  </sheetData>
  <mergeCells count="3">
    <mergeCell ref="A27:F27"/>
    <mergeCell ref="A28:F28"/>
    <mergeCell ref="A29:F2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4"/>
  <sheetViews>
    <sheetView rightToLeft="1" view="pageBreakPreview" zoomScale="70" zoomScaleNormal="96" zoomScaleSheetLayoutView="70" workbookViewId="0">
      <selection activeCell="A10" sqref="A10"/>
    </sheetView>
  </sheetViews>
  <sheetFormatPr defaultColWidth="9.140625" defaultRowHeight="15.75" x14ac:dyDescent="0.4"/>
  <cols>
    <col min="1" max="1" width="28.140625" style="3" customWidth="1"/>
    <col min="2" max="2" width="1.140625" style="3" customWidth="1"/>
    <col min="3" max="3" width="12.7109375" style="3" customWidth="1"/>
    <col min="4" max="4" width="0.85546875" style="3" customWidth="1"/>
    <col min="5" max="5" width="17.85546875" style="3" bestFit="1" customWidth="1"/>
    <col min="6" max="6" width="1.28515625" style="3" customWidth="1"/>
    <col min="7" max="7" width="18" style="3" customWidth="1"/>
    <col min="8" max="8" width="0.5703125" style="3" customWidth="1"/>
    <col min="9" max="9" width="12.7109375" style="3" bestFit="1" customWidth="1"/>
    <col min="10" max="10" width="0.42578125" style="3" customWidth="1"/>
    <col min="11" max="11" width="17.42578125" style="3" bestFit="1" customWidth="1"/>
    <col min="12" max="12" width="0.5703125" style="3" customWidth="1"/>
    <col min="13" max="13" width="9.5703125" style="3" bestFit="1" customWidth="1"/>
    <col min="14" max="14" width="0.85546875" style="3" customWidth="1"/>
    <col min="15" max="15" width="9.5703125" style="3" bestFit="1" customWidth="1"/>
    <col min="16" max="16" width="0.5703125" style="3" customWidth="1"/>
    <col min="17" max="17" width="12.7109375" style="3" bestFit="1" customWidth="1"/>
    <col min="18" max="18" width="0.7109375" style="3" customWidth="1"/>
    <col min="19" max="19" width="16" style="3" customWidth="1"/>
    <col min="20" max="20" width="0.5703125" style="3" customWidth="1"/>
    <col min="21" max="21" width="17.42578125" style="3" bestFit="1" customWidth="1"/>
    <col min="22" max="22" width="0.42578125" style="3" customWidth="1"/>
    <col min="23" max="23" width="16.85546875" style="3" bestFit="1" customWidth="1"/>
    <col min="24" max="24" width="0.7109375" style="3" customWidth="1"/>
    <col min="25" max="25" width="9.28515625" style="3" bestFit="1" customWidth="1"/>
    <col min="26" max="26" width="9.140625" style="3"/>
    <col min="27" max="27" width="16" style="3" customWidth="1"/>
    <col min="28" max="28" width="10.42578125" style="3" customWidth="1"/>
    <col min="29" max="16384" width="9.140625" style="3"/>
  </cols>
  <sheetData>
    <row r="1" spans="1:29" ht="21" x14ac:dyDescent="0.55000000000000004">
      <c r="A1" s="141" t="s">
        <v>102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</row>
    <row r="2" spans="1:29" ht="21" x14ac:dyDescent="0.55000000000000004">
      <c r="A2" s="141" t="s">
        <v>42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</row>
    <row r="3" spans="1:29" ht="21" x14ac:dyDescent="0.55000000000000004">
      <c r="A3" s="141" t="s">
        <v>101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</row>
    <row r="4" spans="1:29" ht="25.5" x14ac:dyDescent="0.4">
      <c r="A4" s="142" t="s">
        <v>25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16"/>
      <c r="AA4" s="116"/>
      <c r="AB4" s="116"/>
      <c r="AC4" s="116"/>
    </row>
    <row r="5" spans="1:29" ht="25.5" x14ac:dyDescent="0.4">
      <c r="A5" s="142" t="s">
        <v>26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16"/>
      <c r="AA5" s="116"/>
      <c r="AB5" s="116"/>
      <c r="AC5" s="116"/>
    </row>
    <row r="6" spans="1:29" x14ac:dyDescent="0.4">
      <c r="Z6" s="116"/>
      <c r="AA6" s="116"/>
      <c r="AB6" s="116"/>
      <c r="AC6" s="116"/>
    </row>
    <row r="7" spans="1:29" ht="18.75" customHeight="1" thickBot="1" x14ac:dyDescent="0.45">
      <c r="A7" s="95"/>
      <c r="B7" s="32"/>
      <c r="C7" s="143" t="s">
        <v>80</v>
      </c>
      <c r="D7" s="143" t="s">
        <v>80</v>
      </c>
      <c r="E7" s="143" t="s">
        <v>80</v>
      </c>
      <c r="F7" s="143" t="s">
        <v>80</v>
      </c>
      <c r="G7" s="143" t="s">
        <v>80</v>
      </c>
      <c r="H7" s="32"/>
      <c r="I7" s="144" t="s">
        <v>8</v>
      </c>
      <c r="J7" s="144"/>
      <c r="K7" s="144"/>
      <c r="L7" s="144"/>
      <c r="M7" s="144"/>
      <c r="N7" s="144"/>
      <c r="O7" s="144"/>
      <c r="Q7" s="145" t="s">
        <v>97</v>
      </c>
      <c r="R7" s="145" t="s">
        <v>97</v>
      </c>
      <c r="S7" s="145" t="s">
        <v>97</v>
      </c>
      <c r="T7" s="145" t="s">
        <v>97</v>
      </c>
      <c r="U7" s="145" t="s">
        <v>97</v>
      </c>
      <c r="V7" s="145" t="s">
        <v>97</v>
      </c>
      <c r="W7" s="145" t="s">
        <v>97</v>
      </c>
      <c r="X7" s="145" t="s">
        <v>97</v>
      </c>
      <c r="Y7" s="145" t="s">
        <v>97</v>
      </c>
      <c r="Z7" s="116"/>
      <c r="AA7" s="116"/>
      <c r="AB7" s="116"/>
      <c r="AC7" s="116"/>
    </row>
    <row r="8" spans="1:29" ht="17.25" customHeight="1" x14ac:dyDescent="0.4">
      <c r="A8" s="133" t="s">
        <v>1</v>
      </c>
      <c r="B8" s="14"/>
      <c r="C8" s="146" t="s">
        <v>4</v>
      </c>
      <c r="D8" s="133"/>
      <c r="E8" s="146" t="s">
        <v>0</v>
      </c>
      <c r="F8" s="133"/>
      <c r="G8" s="133" t="s">
        <v>21</v>
      </c>
      <c r="H8" s="29"/>
      <c r="I8" s="137" t="s">
        <v>5</v>
      </c>
      <c r="J8" s="137"/>
      <c r="K8" s="137"/>
      <c r="L8" s="33"/>
      <c r="M8" s="137" t="s">
        <v>6</v>
      </c>
      <c r="N8" s="137"/>
      <c r="O8" s="137"/>
      <c r="Q8" s="138" t="s">
        <v>4</v>
      </c>
      <c r="R8" s="133"/>
      <c r="S8" s="135" t="s">
        <v>30</v>
      </c>
      <c r="T8" s="30"/>
      <c r="U8" s="138" t="s">
        <v>0</v>
      </c>
      <c r="V8" s="133"/>
      <c r="W8" s="135" t="s">
        <v>21</v>
      </c>
      <c r="X8" s="29"/>
      <c r="Y8" s="135" t="s">
        <v>23</v>
      </c>
      <c r="Z8" s="116"/>
      <c r="AA8" s="116"/>
      <c r="AB8" s="116"/>
      <c r="AC8" s="116"/>
    </row>
    <row r="9" spans="1:29" ht="20.25" customHeight="1" thickBot="1" x14ac:dyDescent="0.45">
      <c r="A9" s="136"/>
      <c r="B9" s="14"/>
      <c r="C9" s="139"/>
      <c r="D9" s="134"/>
      <c r="E9" s="139"/>
      <c r="F9" s="134"/>
      <c r="G9" s="136"/>
      <c r="H9" s="29"/>
      <c r="I9" s="31" t="s">
        <v>4</v>
      </c>
      <c r="J9" s="34"/>
      <c r="K9" s="31" t="s">
        <v>0</v>
      </c>
      <c r="L9" s="33"/>
      <c r="M9" s="31" t="s">
        <v>4</v>
      </c>
      <c r="N9" s="34"/>
      <c r="O9" s="31" t="s">
        <v>41</v>
      </c>
      <c r="Q9" s="139"/>
      <c r="R9" s="133"/>
      <c r="S9" s="136"/>
      <c r="T9" s="30"/>
      <c r="U9" s="139"/>
      <c r="V9" s="133"/>
      <c r="W9" s="136"/>
      <c r="X9" s="29"/>
      <c r="Y9" s="136"/>
      <c r="Z9" s="116"/>
      <c r="AA9" s="117"/>
      <c r="AB9" s="117"/>
      <c r="AC9" s="116"/>
    </row>
    <row r="10" spans="1:29" ht="19.5" x14ac:dyDescent="0.4">
      <c r="A10" s="14" t="s">
        <v>49</v>
      </c>
      <c r="B10" s="14"/>
      <c r="C10" s="44">
        <v>49400000</v>
      </c>
      <c r="D10" s="44"/>
      <c r="E10" s="44">
        <v>132550404953</v>
      </c>
      <c r="F10" s="44"/>
      <c r="G10" s="44">
        <v>119671492590</v>
      </c>
      <c r="H10" s="44"/>
      <c r="I10" s="91">
        <v>0</v>
      </c>
      <c r="J10" s="91"/>
      <c r="K10" s="91">
        <v>0</v>
      </c>
      <c r="L10" s="91"/>
      <c r="M10" s="91">
        <v>0</v>
      </c>
      <c r="N10" s="91"/>
      <c r="O10" s="91">
        <v>0</v>
      </c>
      <c r="P10" s="44"/>
      <c r="Q10" s="44">
        <v>49400000</v>
      </c>
      <c r="R10" s="44"/>
      <c r="S10" s="44">
        <v>2137</v>
      </c>
      <c r="T10" s="44"/>
      <c r="U10" s="44">
        <v>132550404953</v>
      </c>
      <c r="V10" s="44"/>
      <c r="W10" s="44">
        <v>104939671590</v>
      </c>
      <c r="X10" s="85"/>
      <c r="Y10" s="86">
        <f>W10/807216259920</f>
        <v>0.1300019298426919</v>
      </c>
      <c r="Z10" s="118"/>
      <c r="AA10" s="119"/>
      <c r="AB10" s="120"/>
      <c r="AC10" s="116"/>
    </row>
    <row r="11" spans="1:29" ht="18" x14ac:dyDescent="0.4">
      <c r="A11" s="14" t="s">
        <v>50</v>
      </c>
      <c r="B11" s="14"/>
      <c r="C11" s="44">
        <v>18200000</v>
      </c>
      <c r="D11" s="44"/>
      <c r="E11" s="44">
        <v>60568335770</v>
      </c>
      <c r="F11" s="44"/>
      <c r="G11" s="44">
        <v>53099168850</v>
      </c>
      <c r="H11" s="44"/>
      <c r="I11" s="44">
        <v>40000000</v>
      </c>
      <c r="J11" s="44"/>
      <c r="K11" s="44">
        <v>126372378033</v>
      </c>
      <c r="L11" s="44"/>
      <c r="M11" s="44">
        <v>0</v>
      </c>
      <c r="N11" s="44"/>
      <c r="O11" s="44">
        <v>0</v>
      </c>
      <c r="P11" s="44"/>
      <c r="Q11" s="44">
        <v>58200000</v>
      </c>
      <c r="R11" s="44"/>
      <c r="S11" s="44">
        <v>2800</v>
      </c>
      <c r="T11" s="44"/>
      <c r="U11" s="44">
        <v>186940713803</v>
      </c>
      <c r="V11" s="44"/>
      <c r="W11" s="44">
        <v>161990388000</v>
      </c>
      <c r="X11" s="85"/>
      <c r="Y11" s="86">
        <f t="shared" ref="Y11:Y25" si="0">W11/807216259920</f>
        <v>0.20067780598975327</v>
      </c>
      <c r="Z11" s="121"/>
      <c r="AA11" s="119"/>
      <c r="AB11" s="120"/>
      <c r="AC11" s="116"/>
    </row>
    <row r="12" spans="1:29" ht="19.5" x14ac:dyDescent="0.4">
      <c r="A12" s="14" t="s">
        <v>51</v>
      </c>
      <c r="B12" s="14"/>
      <c r="C12" s="44">
        <v>5000000</v>
      </c>
      <c r="D12" s="44"/>
      <c r="E12" s="44">
        <v>28666627819</v>
      </c>
      <c r="F12" s="44"/>
      <c r="G12" s="44">
        <v>28529235000</v>
      </c>
      <c r="H12" s="44"/>
      <c r="I12" s="91">
        <v>0</v>
      </c>
      <c r="J12" s="91"/>
      <c r="K12" s="91">
        <v>0</v>
      </c>
      <c r="L12" s="91"/>
      <c r="M12" s="91">
        <v>0</v>
      </c>
      <c r="N12" s="91"/>
      <c r="O12" s="91">
        <v>0</v>
      </c>
      <c r="P12" s="44"/>
      <c r="Q12" s="44">
        <v>5000000</v>
      </c>
      <c r="R12" s="44"/>
      <c r="S12" s="44">
        <v>5430</v>
      </c>
      <c r="T12" s="44"/>
      <c r="U12" s="44">
        <v>28666627819</v>
      </c>
      <c r="V12" s="44"/>
      <c r="W12" s="44">
        <v>26988457500</v>
      </c>
      <c r="X12" s="85"/>
      <c r="Y12" s="86">
        <f t="shared" si="0"/>
        <v>3.3433986454478405E-2</v>
      </c>
      <c r="Z12" s="121"/>
      <c r="AA12" s="119"/>
      <c r="AB12" s="120"/>
      <c r="AC12" s="116"/>
    </row>
    <row r="13" spans="1:29" ht="19.5" x14ac:dyDescent="0.4">
      <c r="A13" s="14" t="s">
        <v>52</v>
      </c>
      <c r="B13" s="14"/>
      <c r="C13" s="44">
        <v>6000000</v>
      </c>
      <c r="D13" s="44"/>
      <c r="E13" s="44">
        <v>20773259533</v>
      </c>
      <c r="F13" s="44"/>
      <c r="G13" s="44">
        <v>20433691800</v>
      </c>
      <c r="H13" s="44"/>
      <c r="I13" s="91">
        <v>0</v>
      </c>
      <c r="J13" s="91"/>
      <c r="K13" s="91">
        <v>0</v>
      </c>
      <c r="L13" s="91"/>
      <c r="M13" s="91">
        <v>0</v>
      </c>
      <c r="N13" s="91"/>
      <c r="O13" s="91">
        <v>0</v>
      </c>
      <c r="P13" s="44"/>
      <c r="Q13" s="44">
        <v>6000000</v>
      </c>
      <c r="R13" s="44"/>
      <c r="S13" s="44">
        <v>3170</v>
      </c>
      <c r="T13" s="44"/>
      <c r="U13" s="44">
        <v>20773259533</v>
      </c>
      <c r="V13" s="44"/>
      <c r="W13" s="44">
        <v>18906831000</v>
      </c>
      <c r="X13" s="85"/>
      <c r="Y13" s="86">
        <f t="shared" si="0"/>
        <v>2.3422262333855592E-2</v>
      </c>
      <c r="Z13" s="121"/>
      <c r="AA13" s="119"/>
      <c r="AB13" s="120"/>
      <c r="AC13" s="116"/>
    </row>
    <row r="14" spans="1:29" ht="19.5" x14ac:dyDescent="0.4">
      <c r="A14" s="14" t="s">
        <v>53</v>
      </c>
      <c r="B14" s="14"/>
      <c r="C14" s="44">
        <v>7707492</v>
      </c>
      <c r="D14" s="44"/>
      <c r="E14" s="44">
        <v>31676694568</v>
      </c>
      <c r="F14" s="44"/>
      <c r="G14" s="44">
        <v>31726819861.986599</v>
      </c>
      <c r="H14" s="44"/>
      <c r="I14" s="44">
        <v>10000000</v>
      </c>
      <c r="J14" s="44"/>
      <c r="K14" s="44">
        <v>45999966312</v>
      </c>
      <c r="L14" s="44"/>
      <c r="M14" s="91">
        <v>0</v>
      </c>
      <c r="N14" s="91"/>
      <c r="O14" s="91">
        <v>0</v>
      </c>
      <c r="P14" s="44"/>
      <c r="Q14" s="44">
        <v>17707492</v>
      </c>
      <c r="R14" s="44"/>
      <c r="S14" s="44">
        <v>4355</v>
      </c>
      <c r="T14" s="44"/>
      <c r="U14" s="44">
        <v>77676660880</v>
      </c>
      <c r="V14" s="44"/>
      <c r="W14" s="44">
        <v>76657286700.423004</v>
      </c>
      <c r="X14" s="85"/>
      <c r="Y14" s="86">
        <f t="shared" si="0"/>
        <v>9.4964993281998811E-2</v>
      </c>
      <c r="Z14" s="121"/>
      <c r="AA14" s="119"/>
      <c r="AB14" s="120"/>
      <c r="AC14" s="116"/>
    </row>
    <row r="15" spans="1:29" ht="19.5" x14ac:dyDescent="0.4">
      <c r="A15" s="14" t="s">
        <v>54</v>
      </c>
      <c r="B15" s="14"/>
      <c r="C15" s="44">
        <v>18238976</v>
      </c>
      <c r="D15" s="44"/>
      <c r="E15" s="44">
        <v>50787918720</v>
      </c>
      <c r="F15" s="44"/>
      <c r="G15" s="44">
        <v>47828137896.806396</v>
      </c>
      <c r="H15" s="44"/>
      <c r="I15" s="44">
        <v>10000000</v>
      </c>
      <c r="J15" s="44"/>
      <c r="K15" s="44">
        <v>28541206641</v>
      </c>
      <c r="L15" s="44"/>
      <c r="M15" s="91">
        <v>0</v>
      </c>
      <c r="N15" s="91"/>
      <c r="O15" s="91">
        <v>0</v>
      </c>
      <c r="P15" s="44"/>
      <c r="Q15" s="44">
        <v>28238976</v>
      </c>
      <c r="R15" s="44"/>
      <c r="S15" s="44">
        <v>2398</v>
      </c>
      <c r="T15" s="44"/>
      <c r="U15" s="44">
        <v>79329125361</v>
      </c>
      <c r="V15" s="44"/>
      <c r="W15" s="44">
        <v>67314147914.534401</v>
      </c>
      <c r="X15" s="85"/>
      <c r="Y15" s="86">
        <f t="shared" si="0"/>
        <v>8.3390475708709874E-2</v>
      </c>
      <c r="Z15" s="121"/>
      <c r="AA15" s="119"/>
      <c r="AB15" s="120"/>
      <c r="AC15" s="116"/>
    </row>
    <row r="16" spans="1:29" ht="19.5" x14ac:dyDescent="0.4">
      <c r="A16" s="14" t="s">
        <v>62</v>
      </c>
      <c r="B16" s="14"/>
      <c r="C16" s="44">
        <v>3000000</v>
      </c>
      <c r="D16" s="44"/>
      <c r="E16" s="44">
        <v>20448958941</v>
      </c>
      <c r="F16" s="44"/>
      <c r="G16" s="44">
        <v>20129512500</v>
      </c>
      <c r="H16" s="44"/>
      <c r="I16" s="91">
        <v>0</v>
      </c>
      <c r="J16" s="91"/>
      <c r="K16" s="91">
        <v>0</v>
      </c>
      <c r="L16" s="91"/>
      <c r="M16" s="91">
        <v>0</v>
      </c>
      <c r="N16" s="91"/>
      <c r="O16" s="91">
        <v>0</v>
      </c>
      <c r="P16" s="44"/>
      <c r="Q16" s="44">
        <v>3000000</v>
      </c>
      <c r="R16" s="44"/>
      <c r="S16" s="44">
        <v>6480</v>
      </c>
      <c r="T16" s="44"/>
      <c r="U16" s="44">
        <v>20448958941</v>
      </c>
      <c r="V16" s="44"/>
      <c r="W16" s="44">
        <v>19324332000</v>
      </c>
      <c r="X16" s="85"/>
      <c r="Y16" s="86">
        <f t="shared" si="0"/>
        <v>2.3939473174035365E-2</v>
      </c>
      <c r="Z16" s="121"/>
      <c r="AA16" s="119"/>
      <c r="AB16" s="120"/>
      <c r="AC16" s="116"/>
    </row>
    <row r="17" spans="1:29" ht="19.5" x14ac:dyDescent="0.4">
      <c r="A17" s="14" t="s">
        <v>55</v>
      </c>
      <c r="B17" s="14"/>
      <c r="C17" s="44">
        <v>4000000</v>
      </c>
      <c r="D17" s="44"/>
      <c r="E17" s="44">
        <v>18617260670</v>
      </c>
      <c r="F17" s="44"/>
      <c r="G17" s="44">
        <v>18370044000</v>
      </c>
      <c r="H17" s="44"/>
      <c r="I17" s="91">
        <v>0</v>
      </c>
      <c r="J17" s="91"/>
      <c r="K17" s="91">
        <v>0</v>
      </c>
      <c r="L17" s="91"/>
      <c r="M17" s="91">
        <v>0</v>
      </c>
      <c r="N17" s="91"/>
      <c r="O17" s="91">
        <v>0</v>
      </c>
      <c r="P17" s="44"/>
      <c r="Q17" s="44">
        <v>4000000</v>
      </c>
      <c r="R17" s="44"/>
      <c r="S17" s="44">
        <v>4238</v>
      </c>
      <c r="T17" s="44"/>
      <c r="U17" s="44">
        <v>18617260670</v>
      </c>
      <c r="V17" s="44"/>
      <c r="W17" s="44">
        <v>16851135600</v>
      </c>
      <c r="X17" s="85"/>
      <c r="Y17" s="86">
        <f t="shared" si="0"/>
        <v>2.0875614673160882E-2</v>
      </c>
      <c r="Z17" s="121"/>
      <c r="AA17" s="119"/>
      <c r="AB17" s="120"/>
      <c r="AC17" s="116"/>
    </row>
    <row r="18" spans="1:29" ht="19.5" x14ac:dyDescent="0.4">
      <c r="A18" s="14" t="s">
        <v>56</v>
      </c>
      <c r="B18" s="14"/>
      <c r="C18" s="44">
        <v>6000000</v>
      </c>
      <c r="D18" s="44"/>
      <c r="E18" s="44">
        <v>30328118300</v>
      </c>
      <c r="F18" s="44"/>
      <c r="G18" s="44">
        <v>30239001000</v>
      </c>
      <c r="H18" s="44"/>
      <c r="I18" s="91">
        <v>0</v>
      </c>
      <c r="J18" s="91"/>
      <c r="K18" s="91">
        <v>0</v>
      </c>
      <c r="L18" s="91"/>
      <c r="M18" s="91">
        <v>0</v>
      </c>
      <c r="N18" s="91"/>
      <c r="O18" s="91">
        <v>0</v>
      </c>
      <c r="P18" s="44"/>
      <c r="Q18" s="44">
        <v>6000000</v>
      </c>
      <c r="R18" s="44"/>
      <c r="S18" s="44">
        <v>4830</v>
      </c>
      <c r="T18" s="44"/>
      <c r="U18" s="44">
        <v>30328118300</v>
      </c>
      <c r="V18" s="44"/>
      <c r="W18" s="44">
        <v>28807569000</v>
      </c>
      <c r="X18" s="85"/>
      <c r="Y18" s="86">
        <f t="shared" si="0"/>
        <v>3.5687547972404574E-2</v>
      </c>
      <c r="Z18" s="121"/>
      <c r="AA18" s="119"/>
      <c r="AB18" s="120"/>
      <c r="AC18" s="116"/>
    </row>
    <row r="19" spans="1:29" ht="21.75" customHeight="1" x14ac:dyDescent="0.4">
      <c r="A19" s="14" t="s">
        <v>64</v>
      </c>
      <c r="B19" s="14"/>
      <c r="C19" s="44">
        <v>5000000</v>
      </c>
      <c r="D19" s="44"/>
      <c r="E19" s="44">
        <v>22625977203</v>
      </c>
      <c r="F19" s="44"/>
      <c r="G19" s="44">
        <v>22286601000</v>
      </c>
      <c r="H19" s="44"/>
      <c r="I19" s="44">
        <v>5000000</v>
      </c>
      <c r="J19" s="44"/>
      <c r="K19" s="44">
        <v>24915521870</v>
      </c>
      <c r="L19" s="44"/>
      <c r="M19" s="91">
        <v>0</v>
      </c>
      <c r="N19" s="91"/>
      <c r="O19" s="91">
        <v>0</v>
      </c>
      <c r="P19" s="44"/>
      <c r="Q19" s="44">
        <v>10000000</v>
      </c>
      <c r="R19" s="44"/>
      <c r="S19" s="44">
        <v>4100</v>
      </c>
      <c r="T19" s="44"/>
      <c r="U19" s="44">
        <v>47541499073</v>
      </c>
      <c r="V19" s="44"/>
      <c r="W19" s="44">
        <v>40756050000</v>
      </c>
      <c r="X19" s="85"/>
      <c r="Y19" s="86">
        <f t="shared" si="0"/>
        <v>5.0489629636597227E-2</v>
      </c>
      <c r="Z19" s="121"/>
      <c r="AA19" s="119"/>
      <c r="AB19" s="120"/>
      <c r="AC19" s="116"/>
    </row>
    <row r="20" spans="1:29" ht="19.5" x14ac:dyDescent="0.4">
      <c r="A20" s="14" t="s">
        <v>57</v>
      </c>
      <c r="B20" s="14"/>
      <c r="C20" s="44">
        <v>4000000</v>
      </c>
      <c r="D20" s="44"/>
      <c r="E20" s="44">
        <v>28406336500</v>
      </c>
      <c r="F20" s="44"/>
      <c r="G20" s="44">
        <v>28429830000</v>
      </c>
      <c r="H20" s="44"/>
      <c r="I20" s="91">
        <v>0</v>
      </c>
      <c r="J20" s="91"/>
      <c r="K20" s="91">
        <v>0</v>
      </c>
      <c r="L20" s="44"/>
      <c r="M20" s="91">
        <v>0</v>
      </c>
      <c r="N20" s="91"/>
      <c r="O20" s="91">
        <v>0</v>
      </c>
      <c r="P20" s="44"/>
      <c r="Q20" s="44">
        <v>4000000</v>
      </c>
      <c r="R20" s="44"/>
      <c r="S20" s="44">
        <v>6950</v>
      </c>
      <c r="T20" s="44"/>
      <c r="U20" s="44">
        <v>28406336500</v>
      </c>
      <c r="V20" s="44"/>
      <c r="W20" s="44">
        <v>27634590000</v>
      </c>
      <c r="X20" s="85"/>
      <c r="Y20" s="86">
        <f t="shared" si="0"/>
        <v>3.4234431802375676E-2</v>
      </c>
      <c r="Z20" s="121"/>
      <c r="AA20" s="119"/>
      <c r="AB20" s="120"/>
      <c r="AC20" s="116"/>
    </row>
    <row r="21" spans="1:29" ht="19.5" x14ac:dyDescent="0.4">
      <c r="A21" s="14" t="s">
        <v>58</v>
      </c>
      <c r="B21" s="14"/>
      <c r="C21" s="91">
        <v>0</v>
      </c>
      <c r="D21" s="44"/>
      <c r="E21" s="91">
        <v>0</v>
      </c>
      <c r="F21" s="44"/>
      <c r="G21" s="91">
        <v>0</v>
      </c>
      <c r="H21" s="44"/>
      <c r="I21" s="44">
        <v>555000</v>
      </c>
      <c r="J21" s="44"/>
      <c r="K21" s="44">
        <v>4603606272</v>
      </c>
      <c r="L21" s="44"/>
      <c r="M21" s="91">
        <v>0</v>
      </c>
      <c r="N21" s="91"/>
      <c r="O21" s="91">
        <v>0</v>
      </c>
      <c r="P21" s="44"/>
      <c r="Q21" s="44">
        <v>555000</v>
      </c>
      <c r="R21" s="44"/>
      <c r="S21" s="44">
        <v>9350</v>
      </c>
      <c r="T21" s="44"/>
      <c r="U21" s="44">
        <v>4603606272</v>
      </c>
      <c r="V21" s="44"/>
      <c r="W21" s="44">
        <v>5158373962.5</v>
      </c>
      <c r="X21" s="85"/>
      <c r="Y21" s="86">
        <f t="shared" si="0"/>
        <v>6.3903246485783449E-3</v>
      </c>
      <c r="Z21" s="121"/>
      <c r="AA21" s="119"/>
      <c r="AB21" s="120"/>
      <c r="AC21" s="116"/>
    </row>
    <row r="22" spans="1:29" ht="19.5" x14ac:dyDescent="0.4">
      <c r="A22" s="14" t="s">
        <v>63</v>
      </c>
      <c r="B22" s="14"/>
      <c r="C22" s="91">
        <v>0</v>
      </c>
      <c r="D22" s="44"/>
      <c r="E22" s="91">
        <v>0</v>
      </c>
      <c r="F22" s="44"/>
      <c r="G22" s="91">
        <v>0</v>
      </c>
      <c r="H22" s="44"/>
      <c r="I22" s="44">
        <v>53000000</v>
      </c>
      <c r="J22" s="44"/>
      <c r="K22" s="44">
        <v>100791917600</v>
      </c>
      <c r="L22" s="44"/>
      <c r="M22" s="91">
        <v>0</v>
      </c>
      <c r="N22" s="91"/>
      <c r="O22" s="91">
        <v>0</v>
      </c>
      <c r="P22" s="44"/>
      <c r="Q22" s="44">
        <v>53000000</v>
      </c>
      <c r="R22" s="44"/>
      <c r="S22" s="44">
        <v>1566</v>
      </c>
      <c r="T22" s="44"/>
      <c r="U22" s="44">
        <v>100791917600</v>
      </c>
      <c r="V22" s="44"/>
      <c r="W22" s="44">
        <v>82504161900</v>
      </c>
      <c r="X22" s="85"/>
      <c r="Y22" s="86">
        <f t="shared" si="0"/>
        <v>0.10220825074581211</v>
      </c>
      <c r="Z22" s="121"/>
      <c r="AA22" s="119"/>
      <c r="AB22" s="120"/>
      <c r="AC22" s="116"/>
    </row>
    <row r="23" spans="1:29" ht="19.5" x14ac:dyDescent="0.4">
      <c r="A23" s="14" t="s">
        <v>59</v>
      </c>
      <c r="B23" s="14"/>
      <c r="C23" s="91">
        <v>0</v>
      </c>
      <c r="D23" s="44"/>
      <c r="E23" s="91">
        <v>0</v>
      </c>
      <c r="F23" s="44"/>
      <c r="G23" s="91">
        <v>0</v>
      </c>
      <c r="H23" s="44"/>
      <c r="I23" s="44">
        <v>17000000</v>
      </c>
      <c r="J23" s="44"/>
      <c r="K23" s="44">
        <v>66479308452</v>
      </c>
      <c r="L23" s="44"/>
      <c r="M23" s="91">
        <v>0</v>
      </c>
      <c r="N23" s="91"/>
      <c r="O23" s="91">
        <v>0</v>
      </c>
      <c r="P23" s="44"/>
      <c r="Q23" s="44">
        <v>17000000</v>
      </c>
      <c r="R23" s="44"/>
      <c r="S23" s="44">
        <v>3203</v>
      </c>
      <c r="T23" s="44"/>
      <c r="U23" s="44">
        <v>66479308452</v>
      </c>
      <c r="V23" s="44"/>
      <c r="W23" s="44">
        <v>54127016550</v>
      </c>
      <c r="X23" s="85"/>
      <c r="Y23" s="86">
        <f t="shared" si="0"/>
        <v>6.7053922520545262E-2</v>
      </c>
      <c r="Z23" s="121"/>
      <c r="AA23" s="119"/>
      <c r="AB23" s="120"/>
      <c r="AC23" s="116"/>
    </row>
    <row r="24" spans="1:29" ht="24.75" customHeight="1" x14ac:dyDescent="0.4">
      <c r="A24" s="14" t="s">
        <v>60</v>
      </c>
      <c r="B24" s="14"/>
      <c r="C24" s="91">
        <v>0</v>
      </c>
      <c r="D24" s="44"/>
      <c r="E24" s="91">
        <v>0</v>
      </c>
      <c r="F24" s="44"/>
      <c r="G24" s="91">
        <v>0</v>
      </c>
      <c r="H24" s="44"/>
      <c r="I24" s="44">
        <v>2570695</v>
      </c>
      <c r="J24" s="44"/>
      <c r="K24" s="44">
        <v>10194245228</v>
      </c>
      <c r="L24" s="44"/>
      <c r="M24" s="91">
        <v>0</v>
      </c>
      <c r="N24" s="91"/>
      <c r="O24" s="91">
        <v>0</v>
      </c>
      <c r="P24" s="44"/>
      <c r="Q24" s="44">
        <v>2570695</v>
      </c>
      <c r="R24" s="44"/>
      <c r="S24" s="44">
        <v>3222</v>
      </c>
      <c r="T24" s="44"/>
      <c r="U24" s="44">
        <v>10194245228</v>
      </c>
      <c r="V24" s="44"/>
      <c r="W24" s="44">
        <v>8233496753.2244997</v>
      </c>
      <c r="X24" s="85"/>
      <c r="Y24" s="86">
        <f t="shared" si="0"/>
        <v>1.0199864846677505E-2</v>
      </c>
      <c r="Z24" s="121"/>
      <c r="AA24" s="119"/>
      <c r="AB24" s="120"/>
      <c r="AC24" s="116"/>
    </row>
    <row r="25" spans="1:29" ht="20.25" thickBot="1" x14ac:dyDescent="0.45">
      <c r="A25" s="14" t="s">
        <v>61</v>
      </c>
      <c r="B25" s="14"/>
      <c r="C25" s="87">
        <v>0</v>
      </c>
      <c r="D25" s="44"/>
      <c r="E25" s="91">
        <v>0</v>
      </c>
      <c r="F25" s="44"/>
      <c r="G25" s="91">
        <v>0</v>
      </c>
      <c r="H25" s="44"/>
      <c r="I25" s="44">
        <v>286461</v>
      </c>
      <c r="J25" s="44"/>
      <c r="K25" s="44">
        <v>6880817598</v>
      </c>
      <c r="L25" s="44"/>
      <c r="M25" s="91">
        <v>0</v>
      </c>
      <c r="N25" s="91"/>
      <c r="O25" s="91">
        <v>0</v>
      </c>
      <c r="P25" s="44"/>
      <c r="Q25" s="44">
        <v>286461</v>
      </c>
      <c r="R25" s="44"/>
      <c r="S25" s="44">
        <v>20750</v>
      </c>
      <c r="T25" s="44"/>
      <c r="U25" s="44">
        <v>6880817598</v>
      </c>
      <c r="V25" s="44"/>
      <c r="W25" s="44">
        <v>5908698558.7875004</v>
      </c>
      <c r="X25" s="85"/>
      <c r="Y25" s="86">
        <f t="shared" si="0"/>
        <v>7.3198458110507935E-3</v>
      </c>
      <c r="Z25" s="121"/>
      <c r="AA25" s="119"/>
      <c r="AB25" s="120"/>
      <c r="AC25" s="116"/>
    </row>
    <row r="26" spans="1:29" ht="20.25" thickBot="1" x14ac:dyDescent="0.55000000000000004">
      <c r="A26" s="14" t="s">
        <v>3</v>
      </c>
      <c r="B26" s="14"/>
      <c r="C26" s="79" t="s">
        <v>2</v>
      </c>
      <c r="D26" s="80"/>
      <c r="E26" s="81">
        <f>SUM(E10:E25)</f>
        <v>445449892977</v>
      </c>
      <c r="F26" s="80"/>
      <c r="G26" s="82">
        <f>SUM(G10:G25)</f>
        <v>420743534498.79297</v>
      </c>
      <c r="H26" s="83"/>
      <c r="I26" s="79" t="s">
        <v>2</v>
      </c>
      <c r="J26" s="79"/>
      <c r="K26" s="81">
        <f>SUM(K10:K25)</f>
        <v>414778968006</v>
      </c>
      <c r="L26" s="84"/>
      <c r="M26" s="79" t="s">
        <v>2</v>
      </c>
      <c r="N26" s="79"/>
      <c r="O26" s="79" t="s">
        <v>2</v>
      </c>
      <c r="P26" s="84"/>
      <c r="Q26" s="79" t="s">
        <v>2</v>
      </c>
      <c r="R26" s="80"/>
      <c r="S26" s="81"/>
      <c r="T26" s="80"/>
      <c r="U26" s="81">
        <f>SUM(U10:U25)</f>
        <v>860228860983</v>
      </c>
      <c r="V26" s="80"/>
      <c r="W26" s="82">
        <f>SUM(W10:W25)</f>
        <v>746102207029.46936</v>
      </c>
      <c r="X26" s="83"/>
      <c r="Y26" s="78">
        <f>SUM(Y10:Y25)</f>
        <v>0.92429035944272542</v>
      </c>
      <c r="Z26" s="116"/>
      <c r="AA26" s="116"/>
      <c r="AB26" s="116"/>
      <c r="AC26" s="116"/>
    </row>
    <row r="27" spans="1:29" ht="16.5" thickTop="1" x14ac:dyDescent="0.4">
      <c r="Z27" s="116"/>
      <c r="AA27" s="116"/>
      <c r="AB27" s="116"/>
      <c r="AC27" s="116"/>
    </row>
    <row r="28" spans="1:29" x14ac:dyDescent="0.4">
      <c r="Z28" s="116"/>
      <c r="AA28" s="116"/>
      <c r="AB28" s="116"/>
      <c r="AC28" s="116"/>
    </row>
    <row r="29" spans="1:29" x14ac:dyDescent="0.4">
      <c r="Z29" s="116"/>
      <c r="AA29" s="116"/>
      <c r="AB29" s="116"/>
      <c r="AC29" s="116"/>
    </row>
    <row r="30" spans="1:29" x14ac:dyDescent="0.4">
      <c r="Z30" s="116"/>
      <c r="AA30" s="116"/>
      <c r="AB30" s="116"/>
      <c r="AC30" s="116"/>
    </row>
    <row r="31" spans="1:29" x14ac:dyDescent="0.4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122"/>
      <c r="AA31" s="122"/>
      <c r="AB31" s="116"/>
      <c r="AC31" s="116"/>
    </row>
    <row r="32" spans="1:29" x14ac:dyDescent="0.4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</row>
    <row r="33" spans="1:27" x14ac:dyDescent="0.4">
      <c r="A33" s="94"/>
      <c r="B33" s="94"/>
      <c r="C33" s="140"/>
      <c r="D33" s="140"/>
      <c r="E33" s="140"/>
      <c r="F33" s="140"/>
      <c r="G33" s="140"/>
      <c r="H33" s="94"/>
      <c r="I33" s="140"/>
      <c r="J33" s="140"/>
      <c r="K33" s="140"/>
      <c r="L33" s="140"/>
      <c r="M33" s="140"/>
      <c r="N33" s="140"/>
      <c r="O33" s="140"/>
      <c r="P33" s="94"/>
      <c r="Q33" s="140"/>
      <c r="R33" s="140"/>
      <c r="S33" s="140"/>
      <c r="T33" s="140"/>
      <c r="U33" s="140"/>
      <c r="V33" s="140"/>
      <c r="W33" s="140"/>
      <c r="X33" s="94"/>
      <c r="Y33" s="94"/>
      <c r="Z33" s="94"/>
      <c r="AA33" s="94"/>
    </row>
    <row r="34" spans="1:27" x14ac:dyDescent="0.4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</row>
  </sheetData>
  <mergeCells count="26">
    <mergeCell ref="Q33:W33"/>
    <mergeCell ref="C33:G33"/>
    <mergeCell ref="I33:O33"/>
    <mergeCell ref="G8:G9"/>
    <mergeCell ref="A1:Y1"/>
    <mergeCell ref="A2:Y2"/>
    <mergeCell ref="A3:Y3"/>
    <mergeCell ref="A4:Y4"/>
    <mergeCell ref="A5:Y5"/>
    <mergeCell ref="C7:G7"/>
    <mergeCell ref="I7:O7"/>
    <mergeCell ref="Q7:Y7"/>
    <mergeCell ref="A8:A9"/>
    <mergeCell ref="C8:C9"/>
    <mergeCell ref="D8:D9"/>
    <mergeCell ref="E8:E9"/>
    <mergeCell ref="F8:F9"/>
    <mergeCell ref="V8:V9"/>
    <mergeCell ref="W8:W9"/>
    <mergeCell ref="Y8:Y9"/>
    <mergeCell ref="I8:K8"/>
    <mergeCell ref="M8:O8"/>
    <mergeCell ref="Q8:Q9"/>
    <mergeCell ref="R8:R9"/>
    <mergeCell ref="S8:S9"/>
    <mergeCell ref="U8:U9"/>
  </mergeCells>
  <pageMargins left="0.7" right="0.7" top="0.75" bottom="0.75" header="0.3" footer="0.3"/>
  <pageSetup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0"/>
  <sheetViews>
    <sheetView rightToLeft="1" view="pageBreakPreview" zoomScale="82" zoomScaleNormal="100" zoomScaleSheetLayoutView="82" workbookViewId="0">
      <selection activeCell="A9" sqref="A9"/>
    </sheetView>
  </sheetViews>
  <sheetFormatPr defaultColWidth="9.140625" defaultRowHeight="15.75" x14ac:dyDescent="0.4"/>
  <cols>
    <col min="1" max="1" width="33.42578125" style="3" customWidth="1"/>
    <col min="2" max="2" width="0.7109375" style="3" customWidth="1"/>
    <col min="3" max="3" width="25.7109375" style="3" customWidth="1"/>
    <col min="4" max="4" width="0.7109375" style="3" customWidth="1"/>
    <col min="5" max="5" width="16" style="3" customWidth="1"/>
    <col min="6" max="6" width="0.7109375" style="3" customWidth="1"/>
    <col min="7" max="7" width="15.5703125" style="3" customWidth="1"/>
    <col min="8" max="8" width="0.7109375" style="3" customWidth="1"/>
    <col min="9" max="9" width="16" style="3" customWidth="1"/>
    <col min="10" max="10" width="0.7109375" style="3" customWidth="1"/>
    <col min="11" max="11" width="21.42578125" style="3" bestFit="1" customWidth="1"/>
    <col min="12" max="12" width="0.7109375" style="3" customWidth="1"/>
    <col min="13" max="13" width="21" style="3" bestFit="1" customWidth="1"/>
    <col min="14" max="14" width="1" style="3" customWidth="1"/>
    <col min="15" max="15" width="0.85546875" style="3" customWidth="1"/>
    <col min="16" max="16" width="21.7109375" style="3" bestFit="1" customWidth="1"/>
    <col min="17" max="17" width="0.5703125" style="3" customWidth="1"/>
    <col min="18" max="18" width="20.42578125" style="3" bestFit="1" customWidth="1"/>
    <col min="19" max="19" width="0.7109375" style="3" customWidth="1"/>
    <col min="20" max="20" width="15.42578125" style="3" customWidth="1"/>
    <col min="21" max="21" width="5.28515625" style="3" bestFit="1" customWidth="1"/>
    <col min="22" max="22" width="0.42578125" style="3" customWidth="1"/>
    <col min="23" max="23" width="5.28515625" style="3" customWidth="1"/>
    <col min="24" max="24" width="4.28515625" style="3" customWidth="1"/>
    <col min="25" max="25" width="0.42578125" style="3" customWidth="1"/>
    <col min="26" max="26" width="10.5703125" style="3" customWidth="1"/>
    <col min="27" max="27" width="0.5703125" style="3" customWidth="1"/>
    <col min="28" max="28" width="11.5703125" style="3" customWidth="1"/>
    <col min="29" max="16384" width="9.140625" style="3"/>
  </cols>
  <sheetData>
    <row r="1" spans="1:28" ht="21" x14ac:dyDescent="0.55000000000000004">
      <c r="A1" s="141" t="s">
        <v>102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</row>
    <row r="2" spans="1:28" ht="21" x14ac:dyDescent="0.55000000000000004">
      <c r="A2" s="141" t="s">
        <v>42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</row>
    <row r="3" spans="1:28" ht="21" x14ac:dyDescent="0.55000000000000004">
      <c r="A3" s="141" t="s">
        <v>101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</row>
    <row r="4" spans="1:28" ht="25.5" x14ac:dyDescent="0.4">
      <c r="A4" s="142" t="s">
        <v>110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</row>
    <row r="5" spans="1:28" ht="16.5" thickBot="1" x14ac:dyDescent="0.45">
      <c r="K5" s="1"/>
      <c r="L5" s="1"/>
      <c r="M5" s="1"/>
      <c r="N5" s="1"/>
      <c r="O5" s="1"/>
      <c r="P5" s="1"/>
      <c r="Q5" s="1"/>
      <c r="R5" s="1"/>
      <c r="S5" s="1"/>
      <c r="T5" s="1"/>
    </row>
    <row r="6" spans="1:28" ht="18.75" customHeight="1" thickBot="1" x14ac:dyDescent="0.45">
      <c r="A6" s="13"/>
      <c r="K6" s="36" t="s">
        <v>80</v>
      </c>
      <c r="L6" s="5"/>
      <c r="M6" s="144" t="s">
        <v>8</v>
      </c>
      <c r="N6" s="144"/>
      <c r="O6" s="144"/>
      <c r="P6" s="144"/>
      <c r="R6" s="148" t="s">
        <v>97</v>
      </c>
      <c r="S6" s="148"/>
      <c r="T6" s="148"/>
    </row>
    <row r="7" spans="1:28" ht="24" customHeight="1" thickBot="1" x14ac:dyDescent="0.45">
      <c r="A7" s="134" t="s">
        <v>9</v>
      </c>
      <c r="B7" s="14"/>
      <c r="C7" s="150" t="s">
        <v>71</v>
      </c>
      <c r="D7" s="150"/>
      <c r="E7" s="150"/>
      <c r="F7" s="150"/>
      <c r="G7" s="150"/>
      <c r="H7" s="150"/>
      <c r="I7" s="150"/>
      <c r="J7" s="14"/>
      <c r="K7" s="149" t="s">
        <v>7</v>
      </c>
      <c r="L7" s="14"/>
      <c r="M7" s="151" t="s">
        <v>31</v>
      </c>
      <c r="N7" s="151"/>
      <c r="O7" s="151" t="s">
        <v>32</v>
      </c>
      <c r="P7" s="151"/>
      <c r="R7" s="138" t="s">
        <v>7</v>
      </c>
      <c r="S7" s="134"/>
      <c r="T7" s="138" t="s">
        <v>22</v>
      </c>
    </row>
    <row r="8" spans="1:28" ht="29.25" customHeight="1" thickBot="1" x14ac:dyDescent="0.45">
      <c r="A8" s="136"/>
      <c r="B8" s="14"/>
      <c r="C8" s="35" t="s">
        <v>67</v>
      </c>
      <c r="D8" s="38"/>
      <c r="E8" s="35" t="s">
        <v>68</v>
      </c>
      <c r="F8" s="38"/>
      <c r="G8" s="35" t="s">
        <v>69</v>
      </c>
      <c r="H8" s="14"/>
      <c r="I8" s="35" t="s">
        <v>70</v>
      </c>
      <c r="J8" s="14"/>
      <c r="K8" s="139"/>
      <c r="L8" s="14"/>
      <c r="M8" s="152"/>
      <c r="N8" s="152"/>
      <c r="O8" s="152"/>
      <c r="P8" s="152"/>
      <c r="R8" s="139"/>
      <c r="S8" s="134"/>
      <c r="T8" s="139"/>
    </row>
    <row r="9" spans="1:28" ht="22.5" customHeight="1" x14ac:dyDescent="0.45">
      <c r="A9" s="14" t="s">
        <v>65</v>
      </c>
      <c r="B9" s="14"/>
      <c r="C9" s="37" t="s">
        <v>72</v>
      </c>
      <c r="D9" s="14"/>
      <c r="E9" s="37" t="s">
        <v>73</v>
      </c>
      <c r="F9" s="14"/>
      <c r="G9" s="37" t="s">
        <v>74</v>
      </c>
      <c r="H9" s="14"/>
      <c r="I9" s="75">
        <v>0</v>
      </c>
      <c r="J9" s="14"/>
      <c r="K9" s="45">
        <v>130888096683</v>
      </c>
      <c r="L9" s="47"/>
      <c r="M9" s="48">
        <v>669328659623</v>
      </c>
      <c r="N9" s="48"/>
      <c r="O9" s="48"/>
      <c r="P9" s="48">
        <v>773572854733</v>
      </c>
      <c r="Q9" s="49"/>
      <c r="R9" s="50">
        <v>26643901573</v>
      </c>
      <c r="S9" s="47"/>
      <c r="T9" s="73">
        <f>R9/807216259920</f>
        <v>3.3007141822986287E-2</v>
      </c>
      <c r="U9" s="72"/>
    </row>
    <row r="10" spans="1:28" ht="18.75" x14ac:dyDescent="0.45">
      <c r="A10" s="14" t="s">
        <v>66</v>
      </c>
      <c r="B10" s="14"/>
      <c r="C10" s="37" t="s">
        <v>75</v>
      </c>
      <c r="D10" s="14"/>
      <c r="E10" s="37" t="s">
        <v>76</v>
      </c>
      <c r="F10" s="14"/>
      <c r="G10" s="37" t="s">
        <v>77</v>
      </c>
      <c r="H10" s="14"/>
      <c r="I10" s="75">
        <v>0.3</v>
      </c>
      <c r="J10" s="14"/>
      <c r="K10" s="45">
        <v>187000000000</v>
      </c>
      <c r="L10" s="47"/>
      <c r="M10" s="48">
        <v>0</v>
      </c>
      <c r="N10" s="48"/>
      <c r="O10" s="48"/>
      <c r="P10" s="48">
        <v>178000000000</v>
      </c>
      <c r="Q10" s="49"/>
      <c r="R10" s="50">
        <v>9000000000</v>
      </c>
      <c r="S10" s="47"/>
      <c r="T10" s="73">
        <f t="shared" ref="T10:T11" si="0">R10/807216259920</f>
        <v>1.1149428532190314E-2</v>
      </c>
      <c r="U10" s="72"/>
    </row>
    <row r="11" spans="1:28" ht="19.5" thickBot="1" x14ac:dyDescent="0.5">
      <c r="A11" s="14" t="s">
        <v>66</v>
      </c>
      <c r="B11" s="14"/>
      <c r="C11" s="37" t="s">
        <v>78</v>
      </c>
      <c r="D11" s="14"/>
      <c r="E11" s="37" t="s">
        <v>76</v>
      </c>
      <c r="F11" s="14"/>
      <c r="G11" s="37" t="s">
        <v>79</v>
      </c>
      <c r="H11" s="14"/>
      <c r="I11" s="75">
        <v>0.3</v>
      </c>
      <c r="J11" s="14"/>
      <c r="K11" s="45">
        <v>370000000000</v>
      </c>
      <c r="L11" s="47"/>
      <c r="M11" s="48">
        <v>0</v>
      </c>
      <c r="N11" s="48"/>
      <c r="O11" s="48"/>
      <c r="P11" s="48">
        <v>346700000000</v>
      </c>
      <c r="Q11" s="49"/>
      <c r="R11" s="50">
        <v>23300000000</v>
      </c>
      <c r="S11" s="47"/>
      <c r="T11" s="73">
        <f t="shared" si="0"/>
        <v>2.8864631644448257E-2</v>
      </c>
      <c r="U11" s="72"/>
    </row>
    <row r="12" spans="1:28" ht="19.5" thickBot="1" x14ac:dyDescent="0.5">
      <c r="A12" s="14" t="s">
        <v>3</v>
      </c>
      <c r="B12" s="14"/>
      <c r="C12" s="14"/>
      <c r="D12" s="14"/>
      <c r="E12" s="14"/>
      <c r="F12" s="14"/>
      <c r="G12" s="14"/>
      <c r="H12" s="14"/>
      <c r="I12" s="14"/>
      <c r="J12" s="14"/>
      <c r="K12" s="51">
        <f>SUM(K9:K11)</f>
        <v>687888096683</v>
      </c>
      <c r="L12" s="52"/>
      <c r="M12" s="51">
        <f>SUM(M9:M11)</f>
        <v>669328659623</v>
      </c>
      <c r="N12" s="53"/>
      <c r="O12" s="53"/>
      <c r="P12" s="51">
        <f>SUM(P9:P11)</f>
        <v>1298272854733</v>
      </c>
      <c r="Q12" s="54"/>
      <c r="R12" s="51">
        <f>SUM(R9:R11)</f>
        <v>58943901573</v>
      </c>
      <c r="S12" s="55"/>
      <c r="T12" s="74">
        <f>SUM(T9:T11)</f>
        <v>7.3021201999624863E-2</v>
      </c>
    </row>
    <row r="13" spans="1:28" ht="16.5" thickTop="1" x14ac:dyDescent="0.4"/>
    <row r="16" spans="1:28" x14ac:dyDescent="0.4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</row>
    <row r="17" spans="1:20" x14ac:dyDescent="0.4">
      <c r="A17" s="147"/>
      <c r="B17" s="147"/>
      <c r="C17" s="147"/>
      <c r="D17" s="147"/>
      <c r="E17" s="147"/>
      <c r="F17" s="147"/>
      <c r="G17" s="147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</row>
    <row r="18" spans="1:20" x14ac:dyDescent="0.4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</row>
    <row r="19" spans="1:20" x14ac:dyDescent="0.4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</row>
    <row r="20" spans="1:20" x14ac:dyDescent="0.4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</row>
  </sheetData>
  <mergeCells count="15">
    <mergeCell ref="A17:G17"/>
    <mergeCell ref="A1:AB1"/>
    <mergeCell ref="A2:AB2"/>
    <mergeCell ref="A3:AB3"/>
    <mergeCell ref="T7:T8"/>
    <mergeCell ref="A4:AB4"/>
    <mergeCell ref="R6:T6"/>
    <mergeCell ref="R7:R8"/>
    <mergeCell ref="S7:S8"/>
    <mergeCell ref="A7:A8"/>
    <mergeCell ref="K7:K8"/>
    <mergeCell ref="C7:I7"/>
    <mergeCell ref="M6:P6"/>
    <mergeCell ref="M7:N8"/>
    <mergeCell ref="O7:P8"/>
  </mergeCells>
  <pageMargins left="0.7" right="0.7" top="0.75" bottom="0.75" header="0.3" footer="0.3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0"/>
  <sheetViews>
    <sheetView rightToLeft="1" view="pageBreakPreview" zoomScaleNormal="100" zoomScaleSheetLayoutView="100" workbookViewId="0">
      <selection activeCell="A6" sqref="A6"/>
    </sheetView>
  </sheetViews>
  <sheetFormatPr defaultRowHeight="15" x14ac:dyDescent="0.25"/>
  <cols>
    <col min="1" max="1" width="60.140625" style="19" customWidth="1"/>
    <col min="2" max="2" width="1" style="19" customWidth="1"/>
    <col min="4" max="4" width="1.140625" customWidth="1"/>
    <col min="5" max="5" width="19.28515625" customWidth="1"/>
    <col min="6" max="6" width="1" customWidth="1"/>
    <col min="7" max="7" width="17" customWidth="1"/>
    <col min="8" max="8" width="0.42578125" customWidth="1"/>
    <col min="9" max="9" width="15.28515625" customWidth="1"/>
    <col min="11" max="11" width="19.140625" bestFit="1" customWidth="1"/>
  </cols>
  <sheetData>
    <row r="1" spans="1:23" ht="21" x14ac:dyDescent="0.25">
      <c r="A1" s="154" t="s">
        <v>100</v>
      </c>
      <c r="B1" s="154"/>
      <c r="C1" s="154"/>
      <c r="D1" s="154"/>
      <c r="E1" s="154"/>
      <c r="F1" s="154"/>
      <c r="G1" s="154"/>
      <c r="H1" s="154"/>
      <c r="I1" s="154"/>
    </row>
    <row r="2" spans="1:23" ht="21" x14ac:dyDescent="0.25">
      <c r="A2" s="154" t="s">
        <v>43</v>
      </c>
      <c r="B2" s="154"/>
      <c r="C2" s="154"/>
      <c r="D2" s="154"/>
      <c r="E2" s="154"/>
      <c r="F2" s="154"/>
      <c r="G2" s="154"/>
      <c r="H2" s="154"/>
      <c r="I2" s="154"/>
    </row>
    <row r="3" spans="1:23" ht="21" x14ac:dyDescent="0.25">
      <c r="A3" s="154" t="s">
        <v>101</v>
      </c>
      <c r="B3" s="154"/>
      <c r="C3" s="154"/>
      <c r="D3" s="154"/>
      <c r="E3" s="154"/>
      <c r="F3" s="154"/>
      <c r="G3" s="154"/>
      <c r="H3" s="154"/>
      <c r="I3" s="154"/>
    </row>
    <row r="4" spans="1:23" ht="26.25" thickBot="1" x14ac:dyDescent="0.3">
      <c r="A4" s="153" t="s">
        <v>27</v>
      </c>
      <c r="B4" s="153"/>
      <c r="C4" s="153"/>
      <c r="D4" s="153"/>
      <c r="E4" s="153"/>
      <c r="F4" s="153"/>
      <c r="G4" s="153"/>
      <c r="H4" s="153"/>
      <c r="I4" s="153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 ht="18.75" thickBot="1" x14ac:dyDescent="0.5">
      <c r="A5" s="24" t="s">
        <v>33</v>
      </c>
      <c r="B5" s="20"/>
      <c r="C5" s="21" t="s">
        <v>34</v>
      </c>
      <c r="D5" s="22"/>
      <c r="E5" s="21" t="s">
        <v>7</v>
      </c>
      <c r="F5" s="22"/>
      <c r="G5" s="21" t="s">
        <v>19</v>
      </c>
      <c r="H5" s="22"/>
      <c r="I5" s="21" t="s">
        <v>47</v>
      </c>
    </row>
    <row r="6" spans="1:23" ht="25.5" x14ac:dyDescent="0.55000000000000004">
      <c r="A6" s="56" t="s">
        <v>98</v>
      </c>
      <c r="B6" s="25"/>
      <c r="C6" s="107" t="s">
        <v>111</v>
      </c>
      <c r="D6" s="23"/>
      <c r="E6" s="67">
        <v>-89420295472</v>
      </c>
      <c r="F6" s="61"/>
      <c r="G6" s="97">
        <v>0.95150000000000001</v>
      </c>
      <c r="H6" s="61"/>
      <c r="I6" s="97">
        <f>-E6/807216259920</f>
        <v>0.11077613263248945</v>
      </c>
      <c r="J6" s="18"/>
      <c r="K6" s="110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ht="25.5" x14ac:dyDescent="0.55000000000000004">
      <c r="A7" s="56" t="s">
        <v>99</v>
      </c>
      <c r="B7" s="25"/>
      <c r="C7" s="107" t="s">
        <v>112</v>
      </c>
      <c r="D7" s="23"/>
      <c r="E7" s="92">
        <v>4451471071</v>
      </c>
      <c r="F7" s="61"/>
      <c r="G7" s="97">
        <v>4.7399999999999998E-2</v>
      </c>
      <c r="H7" s="61"/>
      <c r="I7" s="130">
        <f t="shared" ref="I7:I8" si="0">E7/807216259920</f>
        <v>5.5145953965807966E-3</v>
      </c>
      <c r="J7" s="18"/>
      <c r="K7" s="111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 ht="26.25" thickBot="1" x14ac:dyDescent="0.6">
      <c r="A8" s="56" t="s">
        <v>114</v>
      </c>
      <c r="B8" s="25"/>
      <c r="C8" s="107" t="s">
        <v>113</v>
      </c>
      <c r="D8" s="23"/>
      <c r="E8" s="131">
        <f>'سایر درآمدها'!E11</f>
        <v>107433827</v>
      </c>
      <c r="F8" s="61"/>
      <c r="G8" s="97">
        <v>1.1000000000000001E-3</v>
      </c>
      <c r="H8" s="61"/>
      <c r="I8" s="130">
        <f t="shared" si="0"/>
        <v>1.3309175289735533E-4</v>
      </c>
      <c r="J8" s="18"/>
      <c r="K8" s="111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1:23" ht="27" thickTop="1" thickBot="1" x14ac:dyDescent="0.3">
      <c r="A9" s="25" t="s">
        <v>3</v>
      </c>
      <c r="E9" s="68">
        <f>SUM(E6:E8)</f>
        <v>-84861390574</v>
      </c>
      <c r="G9" s="112">
        <f>SUM(G6:G8)</f>
        <v>1</v>
      </c>
      <c r="H9" s="17"/>
      <c r="I9" s="96">
        <f>SUM(I6:I8)</f>
        <v>0.1164238197819676</v>
      </c>
      <c r="K9" s="111"/>
    </row>
    <row r="10" spans="1:23" ht="15.75" thickTop="1" x14ac:dyDescent="0.25"/>
  </sheetData>
  <mergeCells count="4">
    <mergeCell ref="A4:I4"/>
    <mergeCell ref="A3:I3"/>
    <mergeCell ref="A2:I2"/>
    <mergeCell ref="A1:I1"/>
  </mergeCells>
  <pageMargins left="0.7" right="0.7" top="0.75" bottom="0.75" header="0.3" footer="0.3"/>
  <pageSetup scale="85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7"/>
  <sheetViews>
    <sheetView rightToLeft="1" view="pageBreakPreview" zoomScale="62" zoomScaleNormal="111" zoomScaleSheetLayoutView="62" workbookViewId="0">
      <selection activeCell="A11" sqref="A11"/>
    </sheetView>
  </sheetViews>
  <sheetFormatPr defaultColWidth="9.140625" defaultRowHeight="15.75" x14ac:dyDescent="0.4"/>
  <cols>
    <col min="1" max="1" width="22" style="3" customWidth="1"/>
    <col min="2" max="2" width="0.5703125" style="3" customWidth="1"/>
    <col min="3" max="3" width="16.28515625" style="3" customWidth="1"/>
    <col min="4" max="4" width="0.42578125" style="3" customWidth="1"/>
    <col min="5" max="5" width="21.85546875" style="3" bestFit="1" customWidth="1"/>
    <col min="6" max="6" width="0.85546875" style="3" customWidth="1"/>
    <col min="7" max="7" width="13" style="3" customWidth="1"/>
    <col min="8" max="8" width="1" style="3" customWidth="1"/>
    <col min="9" max="9" width="27.140625" style="3" customWidth="1"/>
    <col min="10" max="10" width="22.140625" style="3" customWidth="1"/>
    <col min="11" max="11" width="0.7109375" style="3" customWidth="1"/>
    <col min="12" max="12" width="15.5703125" style="3" customWidth="1"/>
    <col min="13" max="13" width="0.5703125" style="3" customWidth="1"/>
    <col min="14" max="14" width="23" style="3" bestFit="1" customWidth="1"/>
    <col min="15" max="15" width="0.85546875" style="3" customWidth="1"/>
    <col min="16" max="16" width="16.85546875" style="3" customWidth="1"/>
    <col min="17" max="17" width="0.85546875" style="3" customWidth="1"/>
    <col min="18" max="18" width="23" style="3" bestFit="1" customWidth="1"/>
    <col min="19" max="19" width="1.28515625" style="3" customWidth="1"/>
    <col min="20" max="20" width="16.28515625" style="3" customWidth="1"/>
    <col min="21" max="21" width="14.85546875" style="3" customWidth="1"/>
    <col min="22" max="16384" width="9.140625" style="3"/>
  </cols>
  <sheetData>
    <row r="1" spans="1:21" ht="21" x14ac:dyDescent="0.55000000000000004">
      <c r="A1" s="141" t="s">
        <v>102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spans="1:21" ht="21" x14ac:dyDescent="0.55000000000000004">
      <c r="A2" s="141" t="s">
        <v>43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</row>
    <row r="3" spans="1:21" ht="21" x14ac:dyDescent="0.55000000000000004">
      <c r="A3" s="141" t="s">
        <v>101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</row>
    <row r="5" spans="1:21" ht="25.5" x14ac:dyDescent="0.4">
      <c r="A5" s="142" t="s">
        <v>28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</row>
    <row r="7" spans="1:21" ht="19.5" customHeight="1" thickBot="1" x14ac:dyDescent="0.45">
      <c r="A7" s="1"/>
      <c r="B7" s="2"/>
      <c r="C7" s="156" t="s">
        <v>10</v>
      </c>
      <c r="D7" s="156"/>
      <c r="E7" s="156"/>
      <c r="F7" s="156"/>
      <c r="G7" s="156"/>
      <c r="H7" s="156"/>
      <c r="I7" s="156"/>
      <c r="J7" s="156"/>
      <c r="K7" s="2"/>
      <c r="L7" s="156" t="s">
        <v>44</v>
      </c>
      <c r="M7" s="156"/>
      <c r="N7" s="156"/>
      <c r="O7" s="156"/>
      <c r="P7" s="156"/>
      <c r="Q7" s="156"/>
      <c r="R7" s="156"/>
      <c r="S7" s="156"/>
      <c r="T7" s="156"/>
    </row>
    <row r="8" spans="1:21" ht="19.5" customHeight="1" x14ac:dyDescent="0.4">
      <c r="A8" s="158" t="s">
        <v>24</v>
      </c>
      <c r="B8" s="160"/>
      <c r="C8" s="155" t="s">
        <v>11</v>
      </c>
      <c r="D8" s="157"/>
      <c r="E8" s="155" t="s">
        <v>12</v>
      </c>
      <c r="F8" s="157"/>
      <c r="G8" s="155" t="s">
        <v>13</v>
      </c>
      <c r="H8" s="157"/>
      <c r="I8" s="155" t="s">
        <v>3</v>
      </c>
      <c r="J8" s="155"/>
      <c r="K8" s="158"/>
      <c r="L8" s="155" t="s">
        <v>11</v>
      </c>
      <c r="M8" s="157"/>
      <c r="N8" s="155" t="s">
        <v>12</v>
      </c>
      <c r="O8" s="157"/>
      <c r="P8" s="155" t="s">
        <v>13</v>
      </c>
      <c r="Q8" s="157"/>
      <c r="R8" s="155" t="s">
        <v>3</v>
      </c>
      <c r="S8" s="155"/>
      <c r="T8" s="155"/>
    </row>
    <row r="9" spans="1:21" ht="18.75" customHeight="1" thickBot="1" x14ac:dyDescent="0.45">
      <c r="A9" s="158"/>
      <c r="B9" s="160"/>
      <c r="C9" s="161"/>
      <c r="D9" s="158"/>
      <c r="E9" s="161"/>
      <c r="F9" s="158"/>
      <c r="G9" s="161"/>
      <c r="H9" s="158"/>
      <c r="I9" s="156"/>
      <c r="J9" s="156"/>
      <c r="K9" s="158"/>
      <c r="L9" s="161"/>
      <c r="M9" s="158"/>
      <c r="N9" s="161"/>
      <c r="O9" s="158"/>
      <c r="P9" s="161"/>
      <c r="Q9" s="158"/>
      <c r="R9" s="156"/>
      <c r="S9" s="156"/>
      <c r="T9" s="156"/>
    </row>
    <row r="10" spans="1:21" ht="28.5" customHeight="1" thickBot="1" x14ac:dyDescent="0.45">
      <c r="A10" s="159"/>
      <c r="B10" s="160"/>
      <c r="C10" s="156"/>
      <c r="D10" s="158"/>
      <c r="E10" s="156"/>
      <c r="F10" s="158"/>
      <c r="G10" s="156"/>
      <c r="H10" s="158"/>
      <c r="I10" s="43" t="s">
        <v>7</v>
      </c>
      <c r="J10" s="43" t="s">
        <v>14</v>
      </c>
      <c r="K10" s="158"/>
      <c r="L10" s="156"/>
      <c r="M10" s="158"/>
      <c r="N10" s="156"/>
      <c r="O10" s="158"/>
      <c r="P10" s="156"/>
      <c r="Q10" s="158"/>
      <c r="R10" s="43" t="s">
        <v>7</v>
      </c>
      <c r="S10" s="88"/>
      <c r="T10" s="114" t="s">
        <v>14</v>
      </c>
    </row>
    <row r="11" spans="1:21" ht="22.5" customHeight="1" x14ac:dyDescent="0.45">
      <c r="A11" s="4" t="s">
        <v>86</v>
      </c>
      <c r="B11" s="5"/>
      <c r="C11" s="67">
        <v>0</v>
      </c>
      <c r="D11" s="67"/>
      <c r="E11" s="67">
        <v>-805180500</v>
      </c>
      <c r="F11" s="67"/>
      <c r="G11" s="67">
        <v>0</v>
      </c>
      <c r="H11" s="98"/>
      <c r="I11" s="67">
        <f t="shared" ref="I11:I26" si="0">G11+E11</f>
        <v>-805180500</v>
      </c>
      <c r="J11" s="97">
        <f>I11/درآمدها!$E$9</f>
        <v>9.488184138319939E-3</v>
      </c>
      <c r="K11" s="99"/>
      <c r="L11" s="60">
        <v>0</v>
      </c>
      <c r="M11" s="99"/>
      <c r="N11" s="67">
        <v>-1124626941</v>
      </c>
      <c r="O11" s="67"/>
      <c r="P11" s="67">
        <v>0</v>
      </c>
      <c r="Q11" s="67"/>
      <c r="R11" s="67">
        <f>P11+N11</f>
        <v>-1124626941</v>
      </c>
      <c r="S11" s="67"/>
      <c r="T11" s="115">
        <f>R11/-65088251610</f>
        <v>1.727849363259306E-2</v>
      </c>
      <c r="U11" s="108"/>
    </row>
    <row r="12" spans="1:21" ht="22.5" customHeight="1" x14ac:dyDescent="0.45">
      <c r="A12" s="4" t="s">
        <v>58</v>
      </c>
      <c r="B12" s="41"/>
      <c r="C12" s="67">
        <v>0</v>
      </c>
      <c r="D12" s="67"/>
      <c r="E12" s="67">
        <v>554767690</v>
      </c>
      <c r="F12" s="67"/>
      <c r="G12" s="67">
        <v>0</v>
      </c>
      <c r="H12" s="98"/>
      <c r="I12" s="67">
        <f t="shared" si="0"/>
        <v>554767690</v>
      </c>
      <c r="J12" s="97">
        <f>I12/درآمدها!$E$9</f>
        <v>-6.5373391391251937E-3</v>
      </c>
      <c r="K12" s="99"/>
      <c r="L12" s="60">
        <v>0</v>
      </c>
      <c r="M12" s="99"/>
      <c r="N12" s="67">
        <v>554767690</v>
      </c>
      <c r="O12" s="67"/>
      <c r="P12" s="67">
        <v>0</v>
      </c>
      <c r="Q12" s="67"/>
      <c r="R12" s="67">
        <f>P12+N12</f>
        <v>554767690</v>
      </c>
      <c r="S12" s="67"/>
      <c r="T12" s="115">
        <f t="shared" ref="T12:T26" si="1">R12/-65088251610</f>
        <v>-8.5233152877433691E-3</v>
      </c>
      <c r="U12" s="108"/>
    </row>
    <row r="13" spans="1:21" ht="22.5" customHeight="1" x14ac:dyDescent="0.45">
      <c r="A13" s="4" t="s">
        <v>51</v>
      </c>
      <c r="B13" s="41"/>
      <c r="C13" s="67">
        <v>0</v>
      </c>
      <c r="D13" s="67"/>
      <c r="E13" s="67">
        <v>-1540777500</v>
      </c>
      <c r="F13" s="67"/>
      <c r="G13" s="67">
        <v>0</v>
      </c>
      <c r="H13" s="98"/>
      <c r="I13" s="67">
        <f t="shared" si="0"/>
        <v>-1540777500</v>
      </c>
      <c r="J13" s="97">
        <f>I13/درآمدها!$E$9</f>
        <v>1.8156401746167786E-2</v>
      </c>
      <c r="K13" s="99"/>
      <c r="L13" s="60">
        <v>0</v>
      </c>
      <c r="M13" s="99"/>
      <c r="N13" s="67">
        <v>-1678170319</v>
      </c>
      <c r="O13" s="67"/>
      <c r="P13" s="67">
        <v>0</v>
      </c>
      <c r="Q13" s="67"/>
      <c r="R13" s="67">
        <f t="shared" ref="R13:R26" si="2">P13+N13</f>
        <v>-1678170319</v>
      </c>
      <c r="S13" s="67"/>
      <c r="T13" s="115">
        <f t="shared" si="1"/>
        <v>2.5782998889805332E-2</v>
      </c>
      <c r="U13" s="108"/>
    </row>
    <row r="14" spans="1:21" ht="22.5" customHeight="1" x14ac:dyDescent="0.45">
      <c r="A14" s="4" t="s">
        <v>57</v>
      </c>
      <c r="B14" s="41"/>
      <c r="C14" s="67">
        <v>0</v>
      </c>
      <c r="D14" s="67"/>
      <c r="E14" s="67">
        <v>-795240000</v>
      </c>
      <c r="F14" s="67"/>
      <c r="G14" s="67">
        <v>0</v>
      </c>
      <c r="H14" s="98"/>
      <c r="I14" s="67">
        <f t="shared" si="0"/>
        <v>-795240000</v>
      </c>
      <c r="J14" s="97">
        <f>I14/درآمدها!$E$9</f>
        <v>9.3710460625382117E-3</v>
      </c>
      <c r="K14" s="99"/>
      <c r="L14" s="60">
        <v>0</v>
      </c>
      <c r="M14" s="99"/>
      <c r="N14" s="67">
        <v>-771746500</v>
      </c>
      <c r="O14" s="67"/>
      <c r="P14" s="67">
        <v>0</v>
      </c>
      <c r="Q14" s="67"/>
      <c r="R14" s="67">
        <f t="shared" si="2"/>
        <v>-771746500</v>
      </c>
      <c r="S14" s="67"/>
      <c r="T14" s="115">
        <f t="shared" si="1"/>
        <v>1.1856924727740432E-2</v>
      </c>
      <c r="U14" s="108"/>
    </row>
    <row r="15" spans="1:21" ht="22.5" customHeight="1" x14ac:dyDescent="0.45">
      <c r="A15" s="4" t="s">
        <v>55</v>
      </c>
      <c r="B15" s="41"/>
      <c r="C15" s="67">
        <v>0</v>
      </c>
      <c r="D15" s="67"/>
      <c r="E15" s="67">
        <v>-1518908400</v>
      </c>
      <c r="F15" s="67"/>
      <c r="G15" s="67">
        <v>0</v>
      </c>
      <c r="H15" s="98"/>
      <c r="I15" s="67">
        <f t="shared" si="0"/>
        <v>-1518908400</v>
      </c>
      <c r="J15" s="97">
        <f>I15/درآمدها!$E$9</f>
        <v>1.7898697979447983E-2</v>
      </c>
      <c r="K15" s="99"/>
      <c r="L15" s="60">
        <v>0</v>
      </c>
      <c r="M15" s="99"/>
      <c r="N15" s="67">
        <v>-1766125070</v>
      </c>
      <c r="O15" s="67"/>
      <c r="P15" s="67">
        <v>0</v>
      </c>
      <c r="Q15" s="67"/>
      <c r="R15" s="67">
        <f t="shared" si="2"/>
        <v>-1766125070</v>
      </c>
      <c r="S15" s="67"/>
      <c r="T15" s="115">
        <f t="shared" si="1"/>
        <v>2.71343142013152E-2</v>
      </c>
      <c r="U15" s="108"/>
    </row>
    <row r="16" spans="1:21" ht="22.5" customHeight="1" x14ac:dyDescent="0.45">
      <c r="A16" s="4" t="s">
        <v>52</v>
      </c>
      <c r="B16" s="41"/>
      <c r="C16" s="67">
        <v>0</v>
      </c>
      <c r="D16" s="67"/>
      <c r="E16" s="67">
        <v>-1526860800</v>
      </c>
      <c r="F16" s="67"/>
      <c r="G16" s="67">
        <v>0</v>
      </c>
      <c r="H16" s="98"/>
      <c r="I16" s="67">
        <f t="shared" si="0"/>
        <v>-1526860800</v>
      </c>
      <c r="J16" s="97">
        <f>I16/درآمدها!$E$9</f>
        <v>1.7992408440073365E-2</v>
      </c>
      <c r="K16" s="99"/>
      <c r="L16" s="60">
        <v>0</v>
      </c>
      <c r="M16" s="99"/>
      <c r="N16" s="67">
        <v>-1866428533</v>
      </c>
      <c r="O16" s="67"/>
      <c r="P16" s="67">
        <v>0</v>
      </c>
      <c r="Q16" s="67"/>
      <c r="R16" s="67">
        <f t="shared" si="2"/>
        <v>-1866428533</v>
      </c>
      <c r="S16" s="67"/>
      <c r="T16" s="115">
        <f t="shared" si="1"/>
        <v>2.8675352107833337E-2</v>
      </c>
      <c r="U16" s="108"/>
    </row>
    <row r="17" spans="1:21" ht="22.5" customHeight="1" x14ac:dyDescent="0.45">
      <c r="A17" s="4" t="s">
        <v>50</v>
      </c>
      <c r="B17" s="41"/>
      <c r="C17" s="67">
        <v>0</v>
      </c>
      <c r="D17" s="67"/>
      <c r="E17" s="67">
        <v>-17481158883</v>
      </c>
      <c r="F17" s="67"/>
      <c r="G17" s="67">
        <v>0</v>
      </c>
      <c r="H17" s="98"/>
      <c r="I17" s="67">
        <f t="shared" si="0"/>
        <v>-17481158883</v>
      </c>
      <c r="J17" s="97">
        <f>I17/درآمدها!$E$9</f>
        <v>0.20599661123578042</v>
      </c>
      <c r="K17" s="99"/>
      <c r="L17" s="60">
        <v>0</v>
      </c>
      <c r="M17" s="99"/>
      <c r="N17" s="67">
        <v>-24950325803</v>
      </c>
      <c r="O17" s="67"/>
      <c r="P17" s="67">
        <v>0</v>
      </c>
      <c r="Q17" s="67"/>
      <c r="R17" s="67">
        <f t="shared" si="2"/>
        <v>-24950325803</v>
      </c>
      <c r="S17" s="67"/>
      <c r="T17" s="115">
        <f t="shared" si="1"/>
        <v>0.3833307115468238</v>
      </c>
      <c r="U17" s="108"/>
    </row>
    <row r="18" spans="1:21" ht="22.5" customHeight="1" x14ac:dyDescent="0.45">
      <c r="A18" s="4" t="s">
        <v>56</v>
      </c>
      <c r="B18" s="41"/>
      <c r="C18" s="67">
        <v>0</v>
      </c>
      <c r="D18" s="67"/>
      <c r="E18" s="67">
        <v>-1431432000</v>
      </c>
      <c r="F18" s="67"/>
      <c r="G18" s="67">
        <v>0</v>
      </c>
      <c r="H18" s="98"/>
      <c r="I18" s="67">
        <f t="shared" si="0"/>
        <v>-1431432000</v>
      </c>
      <c r="J18" s="97">
        <f>I18/درآمدها!$E$9</f>
        <v>1.6867882912568782E-2</v>
      </c>
      <c r="K18" s="99"/>
      <c r="L18" s="60">
        <v>0</v>
      </c>
      <c r="M18" s="99"/>
      <c r="N18" s="67">
        <v>-1520549300</v>
      </c>
      <c r="O18" s="67"/>
      <c r="P18" s="67">
        <v>0</v>
      </c>
      <c r="Q18" s="67"/>
      <c r="R18" s="67">
        <f t="shared" si="2"/>
        <v>-1520549300</v>
      </c>
      <c r="S18" s="67"/>
      <c r="T18" s="115">
        <f t="shared" si="1"/>
        <v>2.336134805265512E-2</v>
      </c>
      <c r="U18" s="108"/>
    </row>
    <row r="19" spans="1:21" ht="22.5" customHeight="1" x14ac:dyDescent="0.45">
      <c r="A19" s="4" t="s">
        <v>61</v>
      </c>
      <c r="B19" s="41"/>
      <c r="C19" s="67">
        <v>0</v>
      </c>
      <c r="D19" s="67"/>
      <c r="E19" s="67">
        <v>-972119039</v>
      </c>
      <c r="F19" s="67"/>
      <c r="G19" s="67">
        <v>0</v>
      </c>
      <c r="H19" s="98"/>
      <c r="I19" s="67">
        <f t="shared" si="0"/>
        <v>-972119039</v>
      </c>
      <c r="J19" s="97">
        <f>I19/درآمدها!$E$9</f>
        <v>1.145537484625947E-2</v>
      </c>
      <c r="K19" s="99"/>
      <c r="L19" s="60">
        <v>0</v>
      </c>
      <c r="M19" s="99"/>
      <c r="N19" s="67">
        <v>-972119039</v>
      </c>
      <c r="O19" s="67"/>
      <c r="P19" s="67">
        <v>0</v>
      </c>
      <c r="Q19" s="67"/>
      <c r="R19" s="67">
        <f t="shared" si="2"/>
        <v>-972119039</v>
      </c>
      <c r="S19" s="67"/>
      <c r="T19" s="115">
        <f t="shared" si="1"/>
        <v>1.4935399476157477E-2</v>
      </c>
      <c r="U19" s="108"/>
    </row>
    <row r="20" spans="1:21" ht="22.5" customHeight="1" x14ac:dyDescent="0.45">
      <c r="A20" s="4" t="s">
        <v>87</v>
      </c>
      <c r="B20" s="41"/>
      <c r="C20" s="67">
        <v>0</v>
      </c>
      <c r="D20" s="67"/>
      <c r="E20" s="67">
        <v>-18287755700</v>
      </c>
      <c r="F20" s="67"/>
      <c r="G20" s="67">
        <v>0</v>
      </c>
      <c r="H20" s="98"/>
      <c r="I20" s="67">
        <f t="shared" si="0"/>
        <v>-18287755700</v>
      </c>
      <c r="J20" s="97">
        <f>I20/درآمدها!$E$9</f>
        <v>0.21550148514303322</v>
      </c>
      <c r="K20" s="99"/>
      <c r="L20" s="60">
        <v>0</v>
      </c>
      <c r="M20" s="99"/>
      <c r="N20" s="67">
        <v>-18287755700</v>
      </c>
      <c r="O20" s="67"/>
      <c r="P20" s="67">
        <v>0</v>
      </c>
      <c r="Q20" s="67"/>
      <c r="R20" s="67">
        <f t="shared" si="2"/>
        <v>-18287755700</v>
      </c>
      <c r="S20" s="67"/>
      <c r="T20" s="115">
        <f t="shared" si="1"/>
        <v>0.2809686118099739</v>
      </c>
      <c r="U20" s="108"/>
    </row>
    <row r="21" spans="1:21" ht="22.5" customHeight="1" x14ac:dyDescent="0.45">
      <c r="A21" s="4" t="s">
        <v>59</v>
      </c>
      <c r="B21" s="41"/>
      <c r="C21" s="67">
        <v>0</v>
      </c>
      <c r="D21" s="67"/>
      <c r="E21" s="67">
        <v>-12352291902</v>
      </c>
      <c r="F21" s="67"/>
      <c r="G21" s="67">
        <v>0</v>
      </c>
      <c r="H21" s="98"/>
      <c r="I21" s="67">
        <f t="shared" si="0"/>
        <v>-12352291902</v>
      </c>
      <c r="J21" s="97">
        <f>I21/درآمدها!$E$9</f>
        <v>0.14555844322664824</v>
      </c>
      <c r="K21" s="99"/>
      <c r="L21" s="60">
        <v>0</v>
      </c>
      <c r="M21" s="99"/>
      <c r="N21" s="67">
        <v>-12352291902</v>
      </c>
      <c r="O21" s="67"/>
      <c r="P21" s="67">
        <v>0</v>
      </c>
      <c r="Q21" s="67"/>
      <c r="R21" s="67">
        <f t="shared" si="2"/>
        <v>-12352291902</v>
      </c>
      <c r="S21" s="67"/>
      <c r="T21" s="115">
        <f t="shared" si="1"/>
        <v>0.18977759574820449</v>
      </c>
      <c r="U21" s="108"/>
    </row>
    <row r="22" spans="1:21" ht="22.5" customHeight="1" x14ac:dyDescent="0.45">
      <c r="A22" s="4" t="s">
        <v>88</v>
      </c>
      <c r="B22" s="41"/>
      <c r="C22" s="67">
        <v>0</v>
      </c>
      <c r="D22" s="67"/>
      <c r="E22" s="67">
        <v>-6446072870</v>
      </c>
      <c r="F22" s="67"/>
      <c r="G22" s="67">
        <v>0</v>
      </c>
      <c r="H22" s="98"/>
      <c r="I22" s="67">
        <f t="shared" si="0"/>
        <v>-6446072870</v>
      </c>
      <c r="J22" s="97">
        <f>I22/درآمدها!$E$9</f>
        <v>7.596001934918753E-2</v>
      </c>
      <c r="K22" s="99"/>
      <c r="L22" s="60">
        <v>0</v>
      </c>
      <c r="M22" s="99"/>
      <c r="N22" s="67">
        <v>-6785449073</v>
      </c>
      <c r="O22" s="67"/>
      <c r="P22" s="67">
        <v>0</v>
      </c>
      <c r="Q22" s="67"/>
      <c r="R22" s="67">
        <f t="shared" si="2"/>
        <v>-6785449073</v>
      </c>
      <c r="S22" s="67"/>
      <c r="T22" s="115">
        <f t="shared" si="1"/>
        <v>0.10424998221887251</v>
      </c>
      <c r="U22" s="108"/>
    </row>
    <row r="23" spans="1:21" ht="22.5" customHeight="1" x14ac:dyDescent="0.45">
      <c r="A23" s="4" t="s">
        <v>60</v>
      </c>
      <c r="B23" s="41"/>
      <c r="C23" s="67">
        <v>0</v>
      </c>
      <c r="D23" s="67"/>
      <c r="E23" s="67">
        <v>-1960748474</v>
      </c>
      <c r="F23" s="67"/>
      <c r="G23" s="67">
        <v>0</v>
      </c>
      <c r="H23" s="98"/>
      <c r="I23" s="67">
        <f t="shared" si="0"/>
        <v>-1960748474</v>
      </c>
      <c r="J23" s="97">
        <f>I23/درآمدها!$E$9</f>
        <v>2.3105306909744865E-2</v>
      </c>
      <c r="K23" s="99"/>
      <c r="L23" s="60">
        <v>0</v>
      </c>
      <c r="M23" s="99"/>
      <c r="N23" s="67">
        <v>-1960748474</v>
      </c>
      <c r="O23" s="67"/>
      <c r="P23" s="67">
        <v>0</v>
      </c>
      <c r="Q23" s="67"/>
      <c r="R23" s="67">
        <f t="shared" si="2"/>
        <v>-1960748474</v>
      </c>
      <c r="S23" s="67"/>
      <c r="T23" s="115">
        <f t="shared" si="1"/>
        <v>3.0124460643812339E-2</v>
      </c>
      <c r="U23" s="108"/>
    </row>
    <row r="24" spans="1:21" ht="22.5" customHeight="1" x14ac:dyDescent="0.45">
      <c r="A24" s="4" t="s">
        <v>54</v>
      </c>
      <c r="B24" s="41"/>
      <c r="C24" s="67">
        <v>0</v>
      </c>
      <c r="D24" s="67"/>
      <c r="E24" s="67">
        <v>-9055196622</v>
      </c>
      <c r="F24" s="67"/>
      <c r="G24" s="67">
        <v>0</v>
      </c>
      <c r="H24" s="98"/>
      <c r="I24" s="67">
        <f t="shared" si="0"/>
        <v>-9055196622</v>
      </c>
      <c r="J24" s="97">
        <f>I24/درآمدها!$E$9</f>
        <v>0.10670572990556614</v>
      </c>
      <c r="K24" s="99"/>
      <c r="L24" s="60">
        <v>0</v>
      </c>
      <c r="M24" s="99"/>
      <c r="N24" s="67">
        <v>-12014977446</v>
      </c>
      <c r="O24" s="67"/>
      <c r="P24" s="67">
        <v>0</v>
      </c>
      <c r="Q24" s="67"/>
      <c r="R24" s="67">
        <f t="shared" si="2"/>
        <v>-12014977446</v>
      </c>
      <c r="S24" s="67"/>
      <c r="T24" s="115">
        <f t="shared" si="1"/>
        <v>0.18459517883491663</v>
      </c>
      <c r="U24" s="108"/>
    </row>
    <row r="25" spans="1:21" ht="22.5" customHeight="1" x14ac:dyDescent="0.45">
      <c r="A25" s="4" t="s">
        <v>53</v>
      </c>
      <c r="B25" s="41"/>
      <c r="C25" s="67">
        <v>0</v>
      </c>
      <c r="D25" s="67"/>
      <c r="E25" s="67">
        <v>-1069499472</v>
      </c>
      <c r="F25" s="67"/>
      <c r="G25" s="67">
        <v>0</v>
      </c>
      <c r="H25" s="98"/>
      <c r="I25" s="67">
        <f t="shared" si="0"/>
        <v>-1069499472</v>
      </c>
      <c r="J25" s="97">
        <f>I25/درآمدها!$E$9</f>
        <v>1.2602898264639978E-2</v>
      </c>
      <c r="K25" s="99"/>
      <c r="L25" s="60">
        <v>0</v>
      </c>
      <c r="M25" s="99"/>
      <c r="N25" s="67">
        <v>-1019374179</v>
      </c>
      <c r="O25" s="67"/>
      <c r="P25" s="67">
        <v>0</v>
      </c>
      <c r="Q25" s="67"/>
      <c r="R25" s="67">
        <f t="shared" si="2"/>
        <v>-1019374179</v>
      </c>
      <c r="S25" s="67"/>
      <c r="T25" s="115">
        <f t="shared" si="1"/>
        <v>1.5661415905099927E-2</v>
      </c>
      <c r="U25" s="108"/>
    </row>
    <row r="26" spans="1:21" ht="24" customHeight="1" thickBot="1" x14ac:dyDescent="0.5">
      <c r="A26" s="4" t="s">
        <v>49</v>
      </c>
      <c r="B26" s="5"/>
      <c r="C26" s="100">
        <v>0</v>
      </c>
      <c r="D26" s="67"/>
      <c r="E26" s="100">
        <v>-14731821000</v>
      </c>
      <c r="F26" s="67"/>
      <c r="G26" s="101">
        <v>0</v>
      </c>
      <c r="H26" s="98"/>
      <c r="I26" s="102">
        <f t="shared" si="0"/>
        <v>-14731821000</v>
      </c>
      <c r="J26" s="97">
        <f>I26/درآمدها!$E$9</f>
        <v>0.17359862830852038</v>
      </c>
      <c r="K26" s="99"/>
      <c r="L26" s="103">
        <v>0</v>
      </c>
      <c r="M26" s="99"/>
      <c r="N26" s="102">
        <v>-27610733363</v>
      </c>
      <c r="O26" s="67"/>
      <c r="P26" s="102">
        <v>0</v>
      </c>
      <c r="Q26" s="67"/>
      <c r="R26" s="102">
        <f t="shared" si="2"/>
        <v>-27610733363</v>
      </c>
      <c r="S26" s="92"/>
      <c r="T26" s="129">
        <f t="shared" si="1"/>
        <v>0.42420456349695457</v>
      </c>
      <c r="U26" s="108"/>
    </row>
    <row r="27" spans="1:21" ht="20.25" thickTop="1" thickBot="1" x14ac:dyDescent="0.45">
      <c r="A27" s="4" t="s">
        <v>3</v>
      </c>
      <c r="B27" s="5"/>
      <c r="C27" s="104" t="s">
        <v>15</v>
      </c>
      <c r="D27" s="99"/>
      <c r="E27" s="105">
        <f>SUM(E11:E26)</f>
        <v>-89420295472</v>
      </c>
      <c r="F27" s="99"/>
      <c r="G27" s="104" t="s">
        <v>15</v>
      </c>
      <c r="H27" s="99"/>
      <c r="I27" s="105">
        <f>SUM(I11:I26)</f>
        <v>-89420295472</v>
      </c>
      <c r="J27" s="106">
        <f>SUM(J11:J26)</f>
        <v>1.0537217793293712</v>
      </c>
      <c r="K27" s="99"/>
      <c r="L27" s="104" t="s">
        <v>15</v>
      </c>
      <c r="M27" s="99"/>
      <c r="N27" s="105">
        <f>SUM(N11:N26)</f>
        <v>-114126653952</v>
      </c>
      <c r="O27" s="99"/>
      <c r="P27" s="104" t="s">
        <v>15</v>
      </c>
      <c r="Q27" s="99"/>
      <c r="R27" s="105">
        <f>SUM(R11:R26)</f>
        <v>-114126653952</v>
      </c>
      <c r="S27" s="105"/>
      <c r="T27" s="128"/>
      <c r="U27" s="109"/>
    </row>
    <row r="28" spans="1:21" ht="16.5" thickTop="1" x14ac:dyDescent="0.4"/>
    <row r="29" spans="1:21" ht="18.75" customHeight="1" x14ac:dyDescent="0.4">
      <c r="J29" s="94"/>
      <c r="K29" s="94"/>
      <c r="L29" s="94"/>
      <c r="M29" s="94"/>
      <c r="N29" s="94"/>
      <c r="O29" s="94"/>
      <c r="P29" s="123"/>
      <c r="Q29" s="123"/>
      <c r="R29" s="123"/>
      <c r="S29" s="94"/>
      <c r="T29" s="94"/>
      <c r="U29" s="94"/>
    </row>
    <row r="30" spans="1:21" x14ac:dyDescent="0.4"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</row>
    <row r="31" spans="1:21" ht="29.25" customHeight="1" x14ac:dyDescent="0.4">
      <c r="J31" s="94"/>
      <c r="K31" s="94"/>
      <c r="L31" s="94"/>
      <c r="M31" s="94"/>
      <c r="N31" s="94"/>
      <c r="O31" s="94"/>
      <c r="P31" s="123"/>
      <c r="Q31" s="123"/>
      <c r="R31" s="123"/>
      <c r="S31" s="94"/>
      <c r="T31" s="124"/>
      <c r="U31" s="94"/>
    </row>
    <row r="32" spans="1:21" x14ac:dyDescent="0.4"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</row>
    <row r="33" spans="5:21" x14ac:dyDescent="0.4">
      <c r="E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</row>
    <row r="34" spans="5:21" ht="24.75" x14ac:dyDescent="0.6">
      <c r="E34" s="93"/>
      <c r="J34" s="94"/>
      <c r="K34" s="94"/>
      <c r="L34" s="94"/>
      <c r="M34" s="94"/>
      <c r="N34" s="94"/>
      <c r="O34" s="94"/>
      <c r="P34" s="94"/>
      <c r="Q34" s="94"/>
      <c r="R34" s="125"/>
      <c r="S34" s="94"/>
      <c r="T34" s="94"/>
      <c r="U34" s="94"/>
    </row>
    <row r="35" spans="5:21" x14ac:dyDescent="0.4"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</row>
    <row r="36" spans="5:21" x14ac:dyDescent="0.4"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</row>
    <row r="37" spans="5:21" x14ac:dyDescent="0.4"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</row>
  </sheetData>
  <mergeCells count="23">
    <mergeCell ref="P8:P10"/>
    <mergeCell ref="G8:G10"/>
    <mergeCell ref="F8:F10"/>
    <mergeCell ref="E8:E10"/>
    <mergeCell ref="C8:C10"/>
    <mergeCell ref="L8:L10"/>
    <mergeCell ref="N8:N10"/>
    <mergeCell ref="A1:T1"/>
    <mergeCell ref="A2:T2"/>
    <mergeCell ref="A3:T3"/>
    <mergeCell ref="I8:J9"/>
    <mergeCell ref="R8:T9"/>
    <mergeCell ref="A5:T5"/>
    <mergeCell ref="M8:M10"/>
    <mergeCell ref="O8:O10"/>
    <mergeCell ref="Q8:Q10"/>
    <mergeCell ref="H8:H10"/>
    <mergeCell ref="L7:T7"/>
    <mergeCell ref="C7:J7"/>
    <mergeCell ref="K8:K10"/>
    <mergeCell ref="A8:A10"/>
    <mergeCell ref="B8:B10"/>
    <mergeCell ref="D8:D10"/>
  </mergeCells>
  <pageMargins left="0.7" right="0.7" top="0.75" bottom="0.75" header="0.3" footer="0.3"/>
  <pageSetup scale="53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8"/>
  <sheetViews>
    <sheetView rightToLeft="1" view="pageBreakPreview" zoomScale="84" zoomScaleNormal="110" zoomScaleSheetLayoutView="84" workbookViewId="0">
      <selection activeCell="G11" sqref="G11"/>
    </sheetView>
  </sheetViews>
  <sheetFormatPr defaultColWidth="9.140625" defaultRowHeight="15.75" x14ac:dyDescent="0.4"/>
  <cols>
    <col min="1" max="1" width="36.5703125" style="3" bestFit="1" customWidth="1"/>
    <col min="2" max="2" width="0.7109375" style="3" customWidth="1"/>
    <col min="3" max="3" width="26" style="3" customWidth="1"/>
    <col min="4" max="4" width="0.85546875" style="3" customWidth="1"/>
    <col min="5" max="5" width="17.85546875" style="3" customWidth="1"/>
    <col min="6" max="6" width="0.28515625" style="3" customWidth="1"/>
    <col min="7" max="7" width="11.85546875" style="3" customWidth="1"/>
    <col min="8" max="8" width="0.5703125" style="3" customWidth="1"/>
    <col min="9" max="9" width="18.5703125" style="3" customWidth="1"/>
    <col min="10" max="10" width="0.5703125" style="3" customWidth="1"/>
    <col min="11" max="11" width="14.5703125" style="3" customWidth="1"/>
    <col min="12" max="16384" width="9.140625" style="3"/>
  </cols>
  <sheetData>
    <row r="1" spans="1:12" ht="21" x14ac:dyDescent="0.55000000000000004">
      <c r="A1" s="141" t="s">
        <v>100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2" ht="21" x14ac:dyDescent="0.55000000000000004">
      <c r="A2" s="141" t="s">
        <v>43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2" ht="21" x14ac:dyDescent="0.55000000000000004">
      <c r="A3" s="141" t="s">
        <v>101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2" ht="25.5" x14ac:dyDescent="0.4">
      <c r="A4" s="142" t="s">
        <v>108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2" ht="16.5" thickBot="1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2" ht="37.5" customHeight="1" thickBot="1" x14ac:dyDescent="0.45">
      <c r="A6" s="162" t="s">
        <v>20</v>
      </c>
      <c r="B6" s="162"/>
      <c r="C6" s="162"/>
      <c r="D6" s="43"/>
      <c r="E6" s="163" t="s">
        <v>10</v>
      </c>
      <c r="F6" s="163"/>
      <c r="G6" s="163"/>
      <c r="H6" s="163"/>
      <c r="I6" s="162" t="s">
        <v>44</v>
      </c>
      <c r="J6" s="162"/>
      <c r="K6" s="162"/>
      <c r="L6" s="2"/>
    </row>
    <row r="7" spans="1:12" ht="45" customHeight="1" x14ac:dyDescent="0.4">
      <c r="A7" s="155" t="s">
        <v>16</v>
      </c>
      <c r="B7" s="5"/>
      <c r="C7" s="155" t="s">
        <v>91</v>
      </c>
      <c r="D7" s="41"/>
      <c r="E7" s="10" t="s">
        <v>17</v>
      </c>
      <c r="F7" s="5"/>
      <c r="G7" s="10" t="s">
        <v>18</v>
      </c>
      <c r="H7" s="16"/>
      <c r="I7" s="10" t="s">
        <v>17</v>
      </c>
      <c r="J7" s="5"/>
      <c r="K7" s="10" t="s">
        <v>18</v>
      </c>
      <c r="L7" s="5"/>
    </row>
    <row r="8" spans="1:12" ht="22.5" customHeight="1" thickBot="1" x14ac:dyDescent="0.45">
      <c r="A8" s="156"/>
      <c r="B8" s="5"/>
      <c r="C8" s="156"/>
      <c r="D8" s="41"/>
      <c r="E8" s="40" t="s">
        <v>46</v>
      </c>
      <c r="F8" s="42"/>
      <c r="G8" s="40"/>
      <c r="H8" s="42"/>
      <c r="I8" s="40" t="s">
        <v>46</v>
      </c>
      <c r="J8" s="5"/>
      <c r="K8" s="15"/>
      <c r="L8" s="5"/>
    </row>
    <row r="9" spans="1:12" ht="18" customHeight="1" x14ac:dyDescent="0.45">
      <c r="A9" s="4" t="s">
        <v>65</v>
      </c>
      <c r="B9" s="46"/>
      <c r="C9" s="61" t="s">
        <v>72</v>
      </c>
      <c r="D9" s="46"/>
      <c r="E9" s="60">
        <v>1613533961</v>
      </c>
      <c r="F9" s="61"/>
      <c r="G9" s="170">
        <f>E9/((سپرده!K9+سپرده!R9)/2)</f>
        <v>2.0485158302605923E-2</v>
      </c>
      <c r="H9" s="61"/>
      <c r="I9" s="60">
        <v>16584406716</v>
      </c>
      <c r="J9" s="46"/>
      <c r="K9" s="172">
        <f>I9/((سپرده!K9+سپرده!R9)/2)</f>
        <v>0.21055286417492444</v>
      </c>
      <c r="L9" s="41"/>
    </row>
    <row r="10" spans="1:12" ht="18" customHeight="1" x14ac:dyDescent="0.45">
      <c r="A10" s="4" t="s">
        <v>81</v>
      </c>
      <c r="B10" s="46"/>
      <c r="C10" s="61" t="s">
        <v>93</v>
      </c>
      <c r="D10" s="46"/>
      <c r="E10" s="60">
        <v>0</v>
      </c>
      <c r="F10" s="61"/>
      <c r="G10" s="171" t="s">
        <v>92</v>
      </c>
      <c r="H10" s="61"/>
      <c r="I10" s="60">
        <v>5891784397</v>
      </c>
      <c r="J10" s="46"/>
      <c r="K10" s="171" t="s">
        <v>92</v>
      </c>
      <c r="L10" s="41"/>
    </row>
    <row r="11" spans="1:12" ht="18" customHeight="1" x14ac:dyDescent="0.45">
      <c r="A11" s="4" t="s">
        <v>66</v>
      </c>
      <c r="B11" s="46"/>
      <c r="C11" s="61" t="s">
        <v>75</v>
      </c>
      <c r="D11" s="46"/>
      <c r="E11" s="60">
        <v>382100212</v>
      </c>
      <c r="F11" s="61"/>
      <c r="G11" s="115">
        <f>E11/((سپرده!K10+سپرده!R10)/2)</f>
        <v>3.8989817551020409E-3</v>
      </c>
      <c r="H11" s="61"/>
      <c r="I11" s="60">
        <v>8515109400</v>
      </c>
      <c r="J11" s="46"/>
      <c r="K11" s="172">
        <f>I11/((سپرده!K10+سپرده!R10)/2)</f>
        <v>8.6888871428571435E-2</v>
      </c>
      <c r="L11" s="41"/>
    </row>
    <row r="12" spans="1:12" ht="18" customHeight="1" thickBot="1" x14ac:dyDescent="0.5">
      <c r="A12" s="4" t="s">
        <v>66</v>
      </c>
      <c r="B12" s="46"/>
      <c r="C12" s="61" t="s">
        <v>78</v>
      </c>
      <c r="D12" s="46"/>
      <c r="E12" s="60">
        <v>2455836898</v>
      </c>
      <c r="F12" s="61"/>
      <c r="G12" s="172">
        <f>E12/((سپرده!K11+سپرده!R11)/2)</f>
        <v>1.2488364596999747E-2</v>
      </c>
      <c r="H12" s="61"/>
      <c r="I12" s="60">
        <v>17939668006</v>
      </c>
      <c r="J12" s="46"/>
      <c r="K12" s="172">
        <f>I12/((سپرده!K11+سپرده!R11)/2)</f>
        <v>9.1226381927281969E-2</v>
      </c>
      <c r="L12" s="41"/>
    </row>
    <row r="13" spans="1:12" ht="18.75" thickBot="1" x14ac:dyDescent="0.45">
      <c r="A13" s="4" t="s">
        <v>3</v>
      </c>
      <c r="B13" s="5"/>
      <c r="C13" s="41"/>
      <c r="D13" s="41"/>
      <c r="E13" s="65">
        <f>SUM(E9:E12)</f>
        <v>4451471071</v>
      </c>
      <c r="F13" s="12"/>
      <c r="G13" s="66" t="s">
        <v>15</v>
      </c>
      <c r="H13" s="12"/>
      <c r="I13" s="65">
        <f>SUM(I9:I12)</f>
        <v>48930968519</v>
      </c>
      <c r="J13" s="5"/>
      <c r="K13" s="7" t="s">
        <v>15</v>
      </c>
      <c r="L13" s="5"/>
    </row>
    <row r="14" spans="1:12" ht="16.5" thickTop="1" x14ac:dyDescent="0.4"/>
    <row r="15" spans="1:12" x14ac:dyDescent="0.4">
      <c r="C15" s="94"/>
      <c r="D15" s="94"/>
      <c r="E15" s="94"/>
      <c r="F15" s="94"/>
      <c r="G15" s="94"/>
      <c r="H15" s="94"/>
      <c r="I15" s="94"/>
      <c r="J15" s="94"/>
      <c r="K15" s="94"/>
      <c r="L15" s="94"/>
    </row>
    <row r="16" spans="1:12" x14ac:dyDescent="0.4">
      <c r="C16" s="94"/>
      <c r="D16" s="94"/>
      <c r="E16" s="94"/>
      <c r="F16" s="94"/>
      <c r="G16" s="94"/>
      <c r="H16" s="94"/>
      <c r="I16" s="94"/>
      <c r="J16" s="94"/>
      <c r="K16" s="94"/>
      <c r="L16" s="94"/>
    </row>
    <row r="17" spans="3:12" x14ac:dyDescent="0.4">
      <c r="C17" s="94"/>
      <c r="D17" s="94"/>
      <c r="E17" s="94"/>
      <c r="F17" s="94"/>
      <c r="G17" s="94"/>
      <c r="H17" s="94"/>
      <c r="I17" s="94"/>
      <c r="J17" s="94"/>
      <c r="K17" s="94"/>
      <c r="L17" s="94"/>
    </row>
    <row r="18" spans="3:12" x14ac:dyDescent="0.4">
      <c r="C18" s="94"/>
      <c r="D18" s="94"/>
      <c r="E18" s="94"/>
      <c r="F18" s="94"/>
      <c r="G18" s="94"/>
      <c r="H18" s="94"/>
      <c r="I18" s="94"/>
      <c r="J18" s="94"/>
      <c r="K18" s="94"/>
      <c r="L18" s="94"/>
    </row>
  </sheetData>
  <mergeCells count="9">
    <mergeCell ref="A1:K1"/>
    <mergeCell ref="A2:K2"/>
    <mergeCell ref="A3:K3"/>
    <mergeCell ref="A6:C6"/>
    <mergeCell ref="A7:A8"/>
    <mergeCell ref="C7:C8"/>
    <mergeCell ref="E6:H6"/>
    <mergeCell ref="A4:K4"/>
    <mergeCell ref="I6:K6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rightToLeft="1" view="pageBreakPreview" zoomScale="113" zoomScaleNormal="110" zoomScaleSheetLayoutView="113" workbookViewId="0">
      <selection activeCell="A8" sqref="A8"/>
    </sheetView>
  </sheetViews>
  <sheetFormatPr defaultRowHeight="15" x14ac:dyDescent="0.25"/>
  <cols>
    <col min="1" max="1" width="36.28515625" bestFit="1" customWidth="1"/>
    <col min="2" max="2" width="1.42578125" customWidth="1"/>
    <col min="3" max="3" width="13.28515625" customWidth="1"/>
    <col min="4" max="4" width="1.28515625" customWidth="1"/>
    <col min="5" max="5" width="13.7109375" customWidth="1"/>
  </cols>
  <sheetData>
    <row r="1" spans="1:5" x14ac:dyDescent="0.25">
      <c r="A1" s="164" t="s">
        <v>103</v>
      </c>
      <c r="B1" s="164"/>
      <c r="C1" s="164"/>
      <c r="D1" s="164"/>
      <c r="E1" s="164"/>
    </row>
    <row r="2" spans="1:5" x14ac:dyDescent="0.25">
      <c r="A2" s="164" t="s">
        <v>43</v>
      </c>
      <c r="B2" s="164"/>
      <c r="C2" s="164"/>
      <c r="D2" s="164"/>
      <c r="E2" s="164"/>
    </row>
    <row r="3" spans="1:5" ht="18" x14ac:dyDescent="0.45">
      <c r="A3" s="164" t="s">
        <v>104</v>
      </c>
      <c r="B3" s="164"/>
      <c r="C3" s="164"/>
      <c r="D3" s="164"/>
      <c r="E3" s="164"/>
    </row>
    <row r="4" spans="1:5" ht="26.25" thickBot="1" x14ac:dyDescent="0.3">
      <c r="A4" s="142" t="s">
        <v>109</v>
      </c>
      <c r="B4" s="142"/>
      <c r="C4" s="142"/>
      <c r="D4" s="142"/>
      <c r="E4" s="142"/>
    </row>
    <row r="5" spans="1:5" ht="16.5" thickBot="1" x14ac:dyDescent="0.3">
      <c r="A5" s="8"/>
      <c r="B5" s="2"/>
      <c r="C5" s="39" t="s">
        <v>96</v>
      </c>
      <c r="D5" s="39"/>
      <c r="E5" s="39" t="s">
        <v>97</v>
      </c>
    </row>
    <row r="6" spans="1:5" ht="16.5" customHeight="1" x14ac:dyDescent="0.25">
      <c r="A6" s="165" t="s">
        <v>29</v>
      </c>
      <c r="B6" s="160"/>
      <c r="C6" s="155" t="s">
        <v>7</v>
      </c>
      <c r="D6" s="10"/>
      <c r="E6" s="155" t="s">
        <v>7</v>
      </c>
    </row>
    <row r="7" spans="1:5" ht="4.5" customHeight="1" thickBot="1" x14ac:dyDescent="0.3">
      <c r="A7" s="160"/>
      <c r="B7" s="160"/>
      <c r="C7" s="156"/>
      <c r="D7" s="6"/>
      <c r="E7" s="156"/>
    </row>
    <row r="8" spans="1:5" ht="18.75" x14ac:dyDescent="0.45">
      <c r="A8" s="11" t="s">
        <v>29</v>
      </c>
      <c r="B8" s="46"/>
      <c r="C8" s="60">
        <v>0</v>
      </c>
      <c r="D8" s="61"/>
      <c r="E8" s="60">
        <v>0</v>
      </c>
    </row>
    <row r="9" spans="1:5" ht="18.75" x14ac:dyDescent="0.45">
      <c r="A9" s="11" t="s">
        <v>94</v>
      </c>
      <c r="B9" s="46"/>
      <c r="C9" s="60">
        <v>0</v>
      </c>
      <c r="D9" s="61"/>
      <c r="E9" s="60">
        <v>9310646</v>
      </c>
    </row>
    <row r="10" spans="1:5" ht="19.5" thickBot="1" x14ac:dyDescent="0.5">
      <c r="A10" s="11" t="s">
        <v>95</v>
      </c>
      <c r="B10" s="46"/>
      <c r="C10" s="60">
        <v>46681966</v>
      </c>
      <c r="D10" s="61"/>
      <c r="E10" s="60">
        <v>98123181</v>
      </c>
    </row>
    <row r="11" spans="1:5" ht="20.25" thickTop="1" thickBot="1" x14ac:dyDescent="0.3">
      <c r="A11" s="11" t="s">
        <v>3</v>
      </c>
      <c r="B11" s="12"/>
      <c r="C11" s="59">
        <f>SUM(C8:C10)</f>
        <v>46681966</v>
      </c>
      <c r="D11" s="12"/>
      <c r="E11" s="59">
        <f>SUM(E8:E10)</f>
        <v>107433827</v>
      </c>
    </row>
    <row r="12" spans="1:5" ht="15.75" thickTop="1" x14ac:dyDescent="0.25"/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17"/>
  <sheetViews>
    <sheetView rightToLeft="1" view="pageBreakPreview" zoomScale="77" zoomScaleNormal="100" zoomScaleSheetLayoutView="77" workbookViewId="0">
      <selection activeCell="A7" sqref="A7"/>
    </sheetView>
  </sheetViews>
  <sheetFormatPr defaultRowHeight="15" x14ac:dyDescent="0.25"/>
  <cols>
    <col min="1" max="1" width="31" bestFit="1" customWidth="1"/>
    <col min="2" max="2" width="1.28515625" customWidth="1"/>
    <col min="3" max="3" width="14" customWidth="1"/>
    <col min="4" max="4" width="1.140625" customWidth="1"/>
    <col min="5" max="5" width="13.85546875" customWidth="1"/>
    <col min="6" max="6" width="0.85546875" customWidth="1"/>
    <col min="7" max="7" width="13.28515625" customWidth="1"/>
    <col min="8" max="8" width="0.85546875" customWidth="1"/>
    <col min="9" max="9" width="16" bestFit="1" customWidth="1"/>
    <col min="10" max="10" width="0.85546875" customWidth="1"/>
    <col min="11" max="11" width="18.42578125" customWidth="1"/>
    <col min="12" max="12" width="0.7109375" customWidth="1"/>
    <col min="13" max="13" width="16" bestFit="1" customWidth="1"/>
    <col min="14" max="14" width="0.7109375" customWidth="1"/>
    <col min="15" max="15" width="17.140625" bestFit="1" customWidth="1"/>
    <col min="16" max="16" width="0.5703125" customWidth="1"/>
    <col min="17" max="17" width="16.5703125" customWidth="1"/>
    <col min="18" max="18" width="0.5703125" customWidth="1"/>
    <col min="19" max="19" width="17.28515625" bestFit="1" customWidth="1"/>
    <col min="20" max="20" width="12.7109375" bestFit="1" customWidth="1"/>
  </cols>
  <sheetData>
    <row r="1" spans="1:21" ht="19.5" x14ac:dyDescent="0.5">
      <c r="A1" s="166" t="s">
        <v>102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</row>
    <row r="2" spans="1:21" ht="19.5" x14ac:dyDescent="0.5">
      <c r="A2" s="166" t="s">
        <v>43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</row>
    <row r="3" spans="1:21" ht="19.5" x14ac:dyDescent="0.5">
      <c r="A3" s="166" t="s">
        <v>101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</row>
    <row r="4" spans="1:21" ht="25.5" x14ac:dyDescent="0.25">
      <c r="A4" s="142" t="s">
        <v>48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</row>
    <row r="5" spans="1:21" ht="16.5" customHeight="1" thickBot="1" x14ac:dyDescent="0.5">
      <c r="A5" s="22"/>
      <c r="B5" s="22"/>
      <c r="C5" s="156" t="s">
        <v>85</v>
      </c>
      <c r="D5" s="156"/>
      <c r="E5" s="156"/>
      <c r="F5" s="156"/>
      <c r="G5" s="156"/>
      <c r="H5" s="22"/>
      <c r="I5" s="156" t="s">
        <v>10</v>
      </c>
      <c r="J5" s="156"/>
      <c r="K5" s="156"/>
      <c r="L5" s="156"/>
      <c r="M5" s="156"/>
      <c r="N5" s="9"/>
      <c r="O5" s="156" t="s">
        <v>44</v>
      </c>
      <c r="P5" s="156"/>
      <c r="Q5" s="156"/>
      <c r="R5" s="156"/>
      <c r="S5" s="156"/>
    </row>
    <row r="6" spans="1:21" ht="38.25" customHeight="1" thickBot="1" x14ac:dyDescent="0.5">
      <c r="A6" s="24" t="s">
        <v>33</v>
      </c>
      <c r="B6" s="20"/>
      <c r="C6" s="62" t="s">
        <v>82</v>
      </c>
      <c r="D6" s="20"/>
      <c r="E6" s="62" t="s">
        <v>83</v>
      </c>
      <c r="F6" s="20"/>
      <c r="G6" s="62" t="s">
        <v>70</v>
      </c>
      <c r="H6" s="20"/>
      <c r="I6" s="27" t="s">
        <v>45</v>
      </c>
      <c r="J6" s="28"/>
      <c r="K6" s="27" t="s">
        <v>35</v>
      </c>
      <c r="L6" s="28"/>
      <c r="M6" s="27" t="s">
        <v>36</v>
      </c>
      <c r="N6" s="9"/>
      <c r="O6" s="27" t="s">
        <v>45</v>
      </c>
      <c r="P6" s="28"/>
      <c r="Q6" s="27" t="s">
        <v>35</v>
      </c>
      <c r="R6" s="28"/>
      <c r="S6" s="27" t="s">
        <v>36</v>
      </c>
    </row>
    <row r="7" spans="1:21" ht="31.5" customHeight="1" x14ac:dyDescent="0.25">
      <c r="A7" s="20" t="s">
        <v>65</v>
      </c>
      <c r="B7" s="20"/>
      <c r="C7" s="60">
        <v>1</v>
      </c>
      <c r="D7" s="60"/>
      <c r="E7" s="20" t="s">
        <v>84</v>
      </c>
      <c r="F7" s="20"/>
      <c r="G7" s="60">
        <v>0</v>
      </c>
      <c r="H7" s="60"/>
      <c r="I7" s="60">
        <v>1613533961</v>
      </c>
      <c r="J7" s="61"/>
      <c r="K7" s="67">
        <v>0</v>
      </c>
      <c r="L7" s="61"/>
      <c r="M7" s="113">
        <f>I7+K7</f>
        <v>1613533961</v>
      </c>
      <c r="N7" s="61"/>
      <c r="O7" s="60">
        <v>16584406716</v>
      </c>
      <c r="P7" s="61"/>
      <c r="Q7" s="60">
        <v>0</v>
      </c>
      <c r="R7" s="61"/>
      <c r="S7" s="60">
        <f>O7+Q7</f>
        <v>16584406716</v>
      </c>
    </row>
    <row r="8" spans="1:21" ht="25.5" customHeight="1" x14ac:dyDescent="0.25">
      <c r="A8" s="20" t="s">
        <v>81</v>
      </c>
      <c r="B8" s="20"/>
      <c r="C8" s="60">
        <v>22</v>
      </c>
      <c r="D8" s="60"/>
      <c r="E8" s="20" t="s">
        <v>84</v>
      </c>
      <c r="F8" s="20"/>
      <c r="G8" s="60">
        <v>27</v>
      </c>
      <c r="H8" s="60"/>
      <c r="I8" s="60">
        <v>0</v>
      </c>
      <c r="J8" s="61"/>
      <c r="K8" s="67">
        <v>0</v>
      </c>
      <c r="L8" s="61"/>
      <c r="M8" s="113">
        <f t="shared" ref="M8:M9" si="0">I8+K8</f>
        <v>0</v>
      </c>
      <c r="N8" s="61"/>
      <c r="O8" s="60">
        <v>5891784397</v>
      </c>
      <c r="P8" s="61"/>
      <c r="Q8" s="67">
        <v>-3980168</v>
      </c>
      <c r="R8" s="61"/>
      <c r="S8" s="60">
        <f>O8+Q8</f>
        <v>5887804229</v>
      </c>
      <c r="T8" s="77"/>
    </row>
    <row r="9" spans="1:21" ht="26.25" customHeight="1" x14ac:dyDescent="0.25">
      <c r="A9" s="20" t="s">
        <v>66</v>
      </c>
      <c r="B9" s="20"/>
      <c r="C9" s="60">
        <v>7</v>
      </c>
      <c r="D9" s="60"/>
      <c r="E9" s="20" t="s">
        <v>84</v>
      </c>
      <c r="F9" s="20"/>
      <c r="G9" s="60">
        <v>30</v>
      </c>
      <c r="H9" s="60"/>
      <c r="I9" s="60">
        <v>382100212</v>
      </c>
      <c r="J9" s="61"/>
      <c r="K9" s="67">
        <v>19933908</v>
      </c>
      <c r="L9" s="61"/>
      <c r="M9" s="113">
        <f t="shared" si="0"/>
        <v>402034120</v>
      </c>
      <c r="N9" s="61"/>
      <c r="O9" s="60">
        <v>8515109400</v>
      </c>
      <c r="P9" s="61"/>
      <c r="Q9" s="67">
        <v>-1052146</v>
      </c>
      <c r="R9" s="61"/>
      <c r="S9" s="60">
        <f>O9+Q9</f>
        <v>8514057254</v>
      </c>
    </row>
    <row r="10" spans="1:21" ht="26.25" customHeight="1" thickBot="1" x14ac:dyDescent="0.3">
      <c r="A10" s="20" t="s">
        <v>66</v>
      </c>
      <c r="B10" s="20"/>
      <c r="C10" s="60">
        <v>9</v>
      </c>
      <c r="D10" s="60"/>
      <c r="E10" s="20" t="s">
        <v>84</v>
      </c>
      <c r="F10" s="20"/>
      <c r="G10" s="60">
        <v>30</v>
      </c>
      <c r="H10" s="60"/>
      <c r="I10" s="60">
        <v>2455836898</v>
      </c>
      <c r="J10" s="61"/>
      <c r="K10" s="67">
        <v>46620544</v>
      </c>
      <c r="L10" s="61"/>
      <c r="M10" s="113">
        <f>I10+K10</f>
        <v>2502457442</v>
      </c>
      <c r="N10" s="61"/>
      <c r="O10" s="60">
        <v>17939668006</v>
      </c>
      <c r="P10" s="61"/>
      <c r="Q10" s="67">
        <v>-2237725</v>
      </c>
      <c r="R10" s="61"/>
      <c r="S10" s="60">
        <f>O10+Q10</f>
        <v>17937430281</v>
      </c>
    </row>
    <row r="11" spans="1:21" ht="24" thickTop="1" thickBot="1" x14ac:dyDescent="0.6">
      <c r="A11" s="9"/>
      <c r="B11" s="9"/>
      <c r="C11" s="9"/>
      <c r="D11" s="9"/>
      <c r="E11" s="9"/>
      <c r="F11" s="9"/>
      <c r="G11" s="9"/>
      <c r="H11" s="9"/>
      <c r="I11" s="57">
        <f>SUM(I7:I10)</f>
        <v>4451471071</v>
      </c>
      <c r="J11" s="58"/>
      <c r="K11" s="63">
        <f>SUM(K7:K10)</f>
        <v>66554452</v>
      </c>
      <c r="L11" s="58"/>
      <c r="M11" s="57">
        <f>SUM(M7:M10)</f>
        <v>4518025523</v>
      </c>
      <c r="N11" s="58"/>
      <c r="O11" s="57">
        <f>SUM(O7:O10)</f>
        <v>48930968519</v>
      </c>
      <c r="P11" s="58"/>
      <c r="Q11" s="63">
        <f>SUM(Q7:Q10)</f>
        <v>-7270039</v>
      </c>
      <c r="R11" s="58"/>
      <c r="S11" s="57">
        <f>SUM(S7:S10)</f>
        <v>48923698480</v>
      </c>
    </row>
    <row r="12" spans="1:21" ht="18.75" thickTop="1" x14ac:dyDescent="0.4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76"/>
      <c r="N12" s="9"/>
      <c r="O12" s="9"/>
      <c r="P12" s="9"/>
      <c r="Q12" s="9"/>
      <c r="R12" s="9"/>
      <c r="S12" s="9"/>
    </row>
    <row r="13" spans="1:21" x14ac:dyDescent="0.25">
      <c r="E13" s="126"/>
      <c r="F13" s="126"/>
      <c r="G13" s="126"/>
      <c r="H13" s="126"/>
      <c r="I13" s="126"/>
      <c r="J13" s="126"/>
      <c r="K13" s="126"/>
      <c r="L13" s="126"/>
      <c r="M13" s="127"/>
      <c r="N13" s="126"/>
      <c r="O13" s="126"/>
      <c r="P13" s="126"/>
      <c r="Q13" s="126"/>
      <c r="R13" s="126"/>
      <c r="S13" s="126"/>
      <c r="T13" s="126"/>
      <c r="U13" s="126"/>
    </row>
    <row r="14" spans="1:21" x14ac:dyDescent="0.25"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</row>
    <row r="15" spans="1:21" x14ac:dyDescent="0.25"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</row>
    <row r="16" spans="1:21" x14ac:dyDescent="0.25"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</row>
    <row r="17" spans="5:21" x14ac:dyDescent="0.25"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</row>
  </sheetData>
  <mergeCells count="7">
    <mergeCell ref="A1:S1"/>
    <mergeCell ref="A2:S2"/>
    <mergeCell ref="A3:S3"/>
    <mergeCell ref="A4:S4"/>
    <mergeCell ref="I5:M5"/>
    <mergeCell ref="O5:S5"/>
    <mergeCell ref="C5:G5"/>
  </mergeCells>
  <pageMargins left="0.7" right="0.7" top="0.75" bottom="0.75" header="0.3" footer="0.3"/>
  <pageSetup scale="61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33"/>
  <sheetViews>
    <sheetView rightToLeft="1" view="pageBreakPreview" zoomScale="53" zoomScaleNormal="90" zoomScaleSheetLayoutView="53" workbookViewId="0">
      <selection activeCell="A7" sqref="A7"/>
    </sheetView>
  </sheetViews>
  <sheetFormatPr defaultRowHeight="15" x14ac:dyDescent="0.25"/>
  <cols>
    <col min="1" max="1" width="27.140625" customWidth="1"/>
    <col min="2" max="2" width="0.5703125" customWidth="1"/>
    <col min="3" max="3" width="17.28515625" bestFit="1" customWidth="1"/>
    <col min="4" max="4" width="0.7109375" customWidth="1"/>
    <col min="5" max="5" width="23.140625" bestFit="1" customWidth="1"/>
    <col min="6" max="6" width="0.5703125" customWidth="1"/>
    <col min="7" max="7" width="23.140625" bestFit="1" customWidth="1"/>
    <col min="8" max="8" width="0.7109375" customWidth="1"/>
    <col min="9" max="9" width="22.7109375" bestFit="1" customWidth="1"/>
    <col min="10" max="10" width="1" customWidth="1"/>
    <col min="11" max="11" width="17.28515625" bestFit="1" customWidth="1"/>
    <col min="12" max="12" width="0.7109375" customWidth="1"/>
    <col min="13" max="13" width="23.140625" bestFit="1" customWidth="1"/>
    <col min="14" max="14" width="1" customWidth="1"/>
    <col min="15" max="15" width="23.28515625" bestFit="1" customWidth="1"/>
    <col min="16" max="16" width="1" customWidth="1"/>
    <col min="17" max="17" width="22.7109375" bestFit="1" customWidth="1"/>
  </cols>
  <sheetData>
    <row r="1" spans="1:17" ht="21" x14ac:dyDescent="0.55000000000000004">
      <c r="A1" s="169" t="s">
        <v>102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</row>
    <row r="2" spans="1:17" ht="21" x14ac:dyDescent="0.55000000000000004">
      <c r="A2" s="169" t="s">
        <v>43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</row>
    <row r="3" spans="1:17" ht="21" x14ac:dyDescent="0.55000000000000004">
      <c r="A3" s="169" t="s">
        <v>101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</row>
    <row r="4" spans="1:17" ht="25.5" x14ac:dyDescent="0.25">
      <c r="A4" s="142" t="s">
        <v>37</v>
      </c>
      <c r="B4" s="142"/>
      <c r="C4" s="142"/>
      <c r="D4" s="142"/>
      <c r="E4" s="142"/>
      <c r="F4" s="142"/>
      <c r="G4" s="142"/>
      <c r="H4" s="142"/>
    </row>
    <row r="5" spans="1:17" ht="16.5" customHeight="1" thickBot="1" x14ac:dyDescent="0.5">
      <c r="A5" s="9"/>
      <c r="B5" s="9"/>
      <c r="C5" s="168" t="s">
        <v>10</v>
      </c>
      <c r="D5" s="168"/>
      <c r="E5" s="168"/>
      <c r="F5" s="168"/>
      <c r="G5" s="168"/>
      <c r="H5" s="168"/>
      <c r="I5" s="168"/>
      <c r="J5" s="9"/>
      <c r="K5" s="156" t="s">
        <v>44</v>
      </c>
      <c r="L5" s="156"/>
      <c r="M5" s="156"/>
      <c r="N5" s="156"/>
      <c r="O5" s="156"/>
      <c r="P5" s="156"/>
      <c r="Q5" s="156"/>
    </row>
    <row r="6" spans="1:17" ht="53.25" customHeight="1" thickBot="1" x14ac:dyDescent="0.5">
      <c r="A6" s="20" t="s">
        <v>33</v>
      </c>
      <c r="B6" s="20"/>
      <c r="C6" s="24" t="s">
        <v>4</v>
      </c>
      <c r="D6" s="20"/>
      <c r="E6" s="26" t="s">
        <v>21</v>
      </c>
      <c r="F6" s="20"/>
      <c r="G6" s="24" t="s">
        <v>38</v>
      </c>
      <c r="H6" s="20"/>
      <c r="I6" s="26" t="s">
        <v>39</v>
      </c>
      <c r="J6" s="22"/>
      <c r="K6" s="24" t="s">
        <v>4</v>
      </c>
      <c r="L6" s="20"/>
      <c r="M6" s="26" t="s">
        <v>21</v>
      </c>
      <c r="N6" s="20"/>
      <c r="O6" s="24" t="s">
        <v>38</v>
      </c>
      <c r="P6" s="20"/>
      <c r="Q6" s="26" t="s">
        <v>39</v>
      </c>
    </row>
    <row r="7" spans="1:17" ht="22.5" x14ac:dyDescent="0.45">
      <c r="A7" s="9" t="s">
        <v>89</v>
      </c>
      <c r="B7" s="9"/>
      <c r="C7" s="64">
        <v>3000000</v>
      </c>
      <c r="D7" s="64"/>
      <c r="E7" s="64">
        <v>19324332000</v>
      </c>
      <c r="F7" s="64"/>
      <c r="G7" s="64">
        <v>20129512500</v>
      </c>
      <c r="H7" s="64"/>
      <c r="I7" s="64">
        <v>-805180500</v>
      </c>
      <c r="J7" s="64"/>
      <c r="K7" s="64">
        <v>3000000</v>
      </c>
      <c r="L7" s="64"/>
      <c r="M7" s="64">
        <v>19324332000</v>
      </c>
      <c r="N7" s="64"/>
      <c r="O7" s="64">
        <v>20448958941</v>
      </c>
      <c r="P7" s="64"/>
      <c r="Q7" s="64">
        <v>-1124626941</v>
      </c>
    </row>
    <row r="8" spans="1:17" ht="22.5" x14ac:dyDescent="0.45">
      <c r="A8" s="9" t="s">
        <v>58</v>
      </c>
      <c r="B8" s="9"/>
      <c r="C8" s="64">
        <v>555000</v>
      </c>
      <c r="D8" s="64"/>
      <c r="E8" s="64">
        <v>5158373962</v>
      </c>
      <c r="F8" s="64"/>
      <c r="G8" s="64">
        <v>4603606272</v>
      </c>
      <c r="H8" s="64"/>
      <c r="I8" s="64">
        <v>554767690</v>
      </c>
      <c r="J8" s="64"/>
      <c r="K8" s="64">
        <v>555000</v>
      </c>
      <c r="L8" s="64"/>
      <c r="M8" s="64">
        <v>5158373962</v>
      </c>
      <c r="N8" s="64"/>
      <c r="O8" s="64">
        <v>4603606272</v>
      </c>
      <c r="P8" s="64"/>
      <c r="Q8" s="64">
        <v>554767690</v>
      </c>
    </row>
    <row r="9" spans="1:17" ht="22.5" x14ac:dyDescent="0.45">
      <c r="A9" s="9" t="s">
        <v>51</v>
      </c>
      <c r="B9" s="9"/>
      <c r="C9" s="64">
        <v>5000000</v>
      </c>
      <c r="D9" s="64"/>
      <c r="E9" s="64">
        <v>26988457500</v>
      </c>
      <c r="F9" s="64"/>
      <c r="G9" s="64">
        <v>28529235000</v>
      </c>
      <c r="H9" s="64"/>
      <c r="I9" s="64">
        <v>-1540777500</v>
      </c>
      <c r="J9" s="64"/>
      <c r="K9" s="64">
        <v>5000000</v>
      </c>
      <c r="L9" s="64"/>
      <c r="M9" s="64">
        <v>26988457500</v>
      </c>
      <c r="N9" s="64"/>
      <c r="O9" s="64">
        <v>28666627819</v>
      </c>
      <c r="P9" s="64"/>
      <c r="Q9" s="64">
        <v>-1678170319</v>
      </c>
    </row>
    <row r="10" spans="1:17" ht="22.5" x14ac:dyDescent="0.45">
      <c r="A10" s="9" t="s">
        <v>57</v>
      </c>
      <c r="B10" s="9"/>
      <c r="C10" s="64">
        <v>4000000</v>
      </c>
      <c r="D10" s="64"/>
      <c r="E10" s="64">
        <v>27634590000</v>
      </c>
      <c r="F10" s="64"/>
      <c r="G10" s="64">
        <v>28429830000</v>
      </c>
      <c r="H10" s="64"/>
      <c r="I10" s="64">
        <v>-795240000</v>
      </c>
      <c r="J10" s="64"/>
      <c r="K10" s="64">
        <v>4000000</v>
      </c>
      <c r="L10" s="64"/>
      <c r="M10" s="64">
        <v>27634590000</v>
      </c>
      <c r="N10" s="64"/>
      <c r="O10" s="64">
        <v>28406336500</v>
      </c>
      <c r="P10" s="64"/>
      <c r="Q10" s="64">
        <v>-771746500</v>
      </c>
    </row>
    <row r="11" spans="1:17" ht="22.5" x14ac:dyDescent="0.45">
      <c r="A11" s="9" t="s">
        <v>55</v>
      </c>
      <c r="B11" s="9"/>
      <c r="C11" s="64">
        <v>4000000</v>
      </c>
      <c r="D11" s="64"/>
      <c r="E11" s="64">
        <v>16851135600</v>
      </c>
      <c r="F11" s="64"/>
      <c r="G11" s="64">
        <v>18370044000</v>
      </c>
      <c r="H11" s="64"/>
      <c r="I11" s="64">
        <v>-1518908400</v>
      </c>
      <c r="J11" s="64"/>
      <c r="K11" s="64">
        <v>4000000</v>
      </c>
      <c r="L11" s="64"/>
      <c r="M11" s="64">
        <v>16851135600</v>
      </c>
      <c r="N11" s="64"/>
      <c r="O11" s="64">
        <v>18617260670</v>
      </c>
      <c r="P11" s="64"/>
      <c r="Q11" s="64">
        <v>-1766125070</v>
      </c>
    </row>
    <row r="12" spans="1:17" ht="22.5" x14ac:dyDescent="0.45">
      <c r="A12" s="9" t="s">
        <v>52</v>
      </c>
      <c r="B12" s="9"/>
      <c r="C12" s="64">
        <v>6000000</v>
      </c>
      <c r="D12" s="64"/>
      <c r="E12" s="64">
        <v>18906831000</v>
      </c>
      <c r="F12" s="64"/>
      <c r="G12" s="64">
        <v>20433691800</v>
      </c>
      <c r="H12" s="64"/>
      <c r="I12" s="64">
        <v>-1526860800</v>
      </c>
      <c r="J12" s="64"/>
      <c r="K12" s="64">
        <v>6000000</v>
      </c>
      <c r="L12" s="64"/>
      <c r="M12" s="64">
        <v>18906831000</v>
      </c>
      <c r="N12" s="64"/>
      <c r="O12" s="64">
        <v>20773259533</v>
      </c>
      <c r="P12" s="64"/>
      <c r="Q12" s="64">
        <v>-1866428533</v>
      </c>
    </row>
    <row r="13" spans="1:17" ht="22.5" x14ac:dyDescent="0.45">
      <c r="A13" s="9" t="s">
        <v>50</v>
      </c>
      <c r="B13" s="9"/>
      <c r="C13" s="64">
        <v>58200000</v>
      </c>
      <c r="D13" s="64"/>
      <c r="E13" s="64">
        <v>161990388000</v>
      </c>
      <c r="F13" s="64"/>
      <c r="G13" s="64">
        <v>179471546883</v>
      </c>
      <c r="H13" s="64"/>
      <c r="I13" s="64">
        <v>-17481158883</v>
      </c>
      <c r="J13" s="64"/>
      <c r="K13" s="64">
        <v>58200000</v>
      </c>
      <c r="L13" s="64"/>
      <c r="M13" s="64">
        <v>161990388000</v>
      </c>
      <c r="N13" s="64"/>
      <c r="O13" s="64">
        <v>186940713803</v>
      </c>
      <c r="P13" s="64"/>
      <c r="Q13" s="64">
        <v>-24950325803</v>
      </c>
    </row>
    <row r="14" spans="1:17" ht="22.5" x14ac:dyDescent="0.45">
      <c r="A14" s="9" t="s">
        <v>56</v>
      </c>
      <c r="B14" s="9"/>
      <c r="C14" s="64">
        <v>6000000</v>
      </c>
      <c r="D14" s="64"/>
      <c r="E14" s="64">
        <v>28807569000</v>
      </c>
      <c r="F14" s="64"/>
      <c r="G14" s="64">
        <v>30239001000</v>
      </c>
      <c r="H14" s="64"/>
      <c r="I14" s="64">
        <v>-1431432000</v>
      </c>
      <c r="J14" s="64"/>
      <c r="K14" s="64">
        <v>6000000</v>
      </c>
      <c r="L14" s="64"/>
      <c r="M14" s="64">
        <v>28807569000</v>
      </c>
      <c r="N14" s="64"/>
      <c r="O14" s="64">
        <v>30328118300</v>
      </c>
      <c r="P14" s="64"/>
      <c r="Q14" s="64">
        <v>-1520549300</v>
      </c>
    </row>
    <row r="15" spans="1:17" ht="22.5" x14ac:dyDescent="0.45">
      <c r="A15" s="9" t="s">
        <v>61</v>
      </c>
      <c r="B15" s="9"/>
      <c r="C15" s="64">
        <v>286461</v>
      </c>
      <c r="D15" s="64"/>
      <c r="E15" s="64">
        <v>5908698558</v>
      </c>
      <c r="F15" s="64"/>
      <c r="G15" s="64">
        <v>6880817598</v>
      </c>
      <c r="H15" s="64"/>
      <c r="I15" s="64">
        <v>-972119039</v>
      </c>
      <c r="J15" s="64"/>
      <c r="K15" s="64">
        <v>286461</v>
      </c>
      <c r="L15" s="64"/>
      <c r="M15" s="64">
        <v>5908698558</v>
      </c>
      <c r="N15" s="64"/>
      <c r="O15" s="64">
        <v>6880817598</v>
      </c>
      <c r="P15" s="64"/>
      <c r="Q15" s="64">
        <v>-972119039</v>
      </c>
    </row>
    <row r="16" spans="1:17" ht="22.5" x14ac:dyDescent="0.45">
      <c r="A16" s="9" t="s">
        <v>90</v>
      </c>
      <c r="B16" s="9"/>
      <c r="C16" s="64">
        <v>53000000</v>
      </c>
      <c r="D16" s="64"/>
      <c r="E16" s="64">
        <v>82504161900</v>
      </c>
      <c r="F16" s="64"/>
      <c r="G16" s="64">
        <v>100791917600</v>
      </c>
      <c r="H16" s="64"/>
      <c r="I16" s="64">
        <v>-18287755700</v>
      </c>
      <c r="J16" s="64"/>
      <c r="K16" s="64">
        <v>53000000</v>
      </c>
      <c r="L16" s="64"/>
      <c r="M16" s="64">
        <v>82504161900</v>
      </c>
      <c r="N16" s="64"/>
      <c r="O16" s="64">
        <v>100791917600</v>
      </c>
      <c r="P16" s="64"/>
      <c r="Q16" s="64">
        <v>-18287755700</v>
      </c>
    </row>
    <row r="17" spans="1:17" ht="22.5" x14ac:dyDescent="0.45">
      <c r="A17" s="9" t="s">
        <v>59</v>
      </c>
      <c r="B17" s="9"/>
      <c r="C17" s="64">
        <v>17000000</v>
      </c>
      <c r="D17" s="64"/>
      <c r="E17" s="64">
        <v>54127016550</v>
      </c>
      <c r="F17" s="64"/>
      <c r="G17" s="64">
        <v>66479308452</v>
      </c>
      <c r="H17" s="64"/>
      <c r="I17" s="64">
        <v>-12352291902</v>
      </c>
      <c r="J17" s="64"/>
      <c r="K17" s="64">
        <v>17000000</v>
      </c>
      <c r="L17" s="64"/>
      <c r="M17" s="64">
        <v>54127016550</v>
      </c>
      <c r="N17" s="64"/>
      <c r="O17" s="64">
        <v>66479308452</v>
      </c>
      <c r="P17" s="64"/>
      <c r="Q17" s="64">
        <v>-12352291902</v>
      </c>
    </row>
    <row r="18" spans="1:17" ht="22.5" x14ac:dyDescent="0.45">
      <c r="A18" s="9" t="s">
        <v>105</v>
      </c>
      <c r="B18" s="9"/>
      <c r="C18" s="64">
        <v>10000000</v>
      </c>
      <c r="D18" s="64"/>
      <c r="E18" s="64">
        <v>40756050000</v>
      </c>
      <c r="F18" s="64"/>
      <c r="G18" s="64">
        <v>47202122870</v>
      </c>
      <c r="H18" s="64"/>
      <c r="I18" s="64">
        <v>-6446072870</v>
      </c>
      <c r="J18" s="64"/>
      <c r="K18" s="64">
        <v>10000000</v>
      </c>
      <c r="L18" s="64"/>
      <c r="M18" s="64">
        <v>40756050000</v>
      </c>
      <c r="N18" s="64"/>
      <c r="O18" s="64">
        <v>47541499073</v>
      </c>
      <c r="P18" s="64"/>
      <c r="Q18" s="64">
        <v>-6785449073</v>
      </c>
    </row>
    <row r="19" spans="1:17" ht="22.5" x14ac:dyDescent="0.45">
      <c r="A19" s="9" t="s">
        <v>106</v>
      </c>
      <c r="B19" s="9"/>
      <c r="C19" s="64">
        <v>2570695</v>
      </c>
      <c r="D19" s="64"/>
      <c r="E19" s="64">
        <v>8233496753</v>
      </c>
      <c r="F19" s="64"/>
      <c r="G19" s="64">
        <v>10194245228</v>
      </c>
      <c r="H19" s="64"/>
      <c r="I19" s="64">
        <v>-1960748474</v>
      </c>
      <c r="J19" s="64"/>
      <c r="K19" s="64">
        <v>2570695</v>
      </c>
      <c r="L19" s="64"/>
      <c r="M19" s="64">
        <v>8233496753</v>
      </c>
      <c r="N19" s="64"/>
      <c r="O19" s="64">
        <v>10194245228</v>
      </c>
      <c r="P19" s="64"/>
      <c r="Q19" s="64">
        <v>-1960748474</v>
      </c>
    </row>
    <row r="20" spans="1:17" ht="22.5" x14ac:dyDescent="0.45">
      <c r="A20" s="9" t="s">
        <v>54</v>
      </c>
      <c r="B20" s="9"/>
      <c r="C20" s="64">
        <v>28238976</v>
      </c>
      <c r="D20" s="64"/>
      <c r="E20" s="64">
        <v>67314147914</v>
      </c>
      <c r="F20" s="64"/>
      <c r="G20" s="64">
        <v>76369344537</v>
      </c>
      <c r="H20" s="64"/>
      <c r="I20" s="64">
        <v>-9055196622</v>
      </c>
      <c r="J20" s="64"/>
      <c r="K20" s="64">
        <v>28238976</v>
      </c>
      <c r="L20" s="64"/>
      <c r="M20" s="64">
        <v>67314147914</v>
      </c>
      <c r="N20" s="64"/>
      <c r="O20" s="64">
        <v>79329125361</v>
      </c>
      <c r="P20" s="64"/>
      <c r="Q20" s="64">
        <v>-12014977446</v>
      </c>
    </row>
    <row r="21" spans="1:17" ht="22.5" x14ac:dyDescent="0.45">
      <c r="A21" s="9" t="s">
        <v>53</v>
      </c>
      <c r="B21" s="9"/>
      <c r="C21" s="64">
        <v>17707492</v>
      </c>
      <c r="D21" s="64"/>
      <c r="E21" s="64">
        <v>76657286700</v>
      </c>
      <c r="F21" s="64"/>
      <c r="G21" s="64">
        <v>77726786173</v>
      </c>
      <c r="H21" s="64"/>
      <c r="I21" s="64">
        <v>-1069499472</v>
      </c>
      <c r="J21" s="64"/>
      <c r="K21" s="64">
        <v>17707492</v>
      </c>
      <c r="L21" s="64"/>
      <c r="M21" s="64">
        <v>76657286700</v>
      </c>
      <c r="N21" s="64"/>
      <c r="O21" s="64">
        <v>77676660880</v>
      </c>
      <c r="P21" s="64"/>
      <c r="Q21" s="64">
        <v>-1019374179</v>
      </c>
    </row>
    <row r="22" spans="1:17" ht="23.25" thickBot="1" x14ac:dyDescent="0.5">
      <c r="A22" s="9" t="s">
        <v>49</v>
      </c>
      <c r="B22" s="9"/>
      <c r="C22" s="64">
        <v>49400000</v>
      </c>
      <c r="D22" s="64"/>
      <c r="E22" s="64">
        <v>104939671590</v>
      </c>
      <c r="F22" s="64"/>
      <c r="G22" s="64">
        <v>119671492590</v>
      </c>
      <c r="H22" s="64"/>
      <c r="I22" s="64">
        <v>-14731821000</v>
      </c>
      <c r="J22" s="64"/>
      <c r="K22" s="64">
        <v>49400000</v>
      </c>
      <c r="L22" s="64"/>
      <c r="M22" s="64">
        <v>104939671590</v>
      </c>
      <c r="N22" s="64"/>
      <c r="O22" s="64">
        <v>132550404953</v>
      </c>
      <c r="P22" s="64"/>
      <c r="Q22" s="64">
        <v>-27610733363</v>
      </c>
    </row>
    <row r="23" spans="1:17" ht="24" thickTop="1" thickBot="1" x14ac:dyDescent="0.6">
      <c r="A23" s="9"/>
      <c r="B23" s="9"/>
      <c r="C23" s="69" t="s">
        <v>15</v>
      </c>
      <c r="D23" s="70"/>
      <c r="E23" s="71">
        <f>SUM(E7:E22)</f>
        <v>746102207027</v>
      </c>
      <c r="F23" s="70"/>
      <c r="G23" s="71">
        <f>SUM(G7:G22)</f>
        <v>835522502503</v>
      </c>
      <c r="H23" s="70"/>
      <c r="I23" s="71">
        <f>SUM(I7:I22)</f>
        <v>-89420295472</v>
      </c>
      <c r="J23" s="70"/>
      <c r="K23" s="69" t="s">
        <v>15</v>
      </c>
      <c r="L23" s="70"/>
      <c r="M23" s="71">
        <f>SUM(M7:M22)</f>
        <v>746102207027</v>
      </c>
      <c r="N23" s="70"/>
      <c r="O23" s="71">
        <f>SUM(O7:O22)</f>
        <v>860228860983</v>
      </c>
      <c r="P23" s="70"/>
      <c r="Q23" s="71">
        <f>SUM(Q7:Q22)</f>
        <v>-114126653952</v>
      </c>
    </row>
    <row r="24" spans="1:17" ht="18.75" thickTop="1" x14ac:dyDescent="0.4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8" x14ac:dyDescent="0.4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ht="18" x14ac:dyDescent="0.4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ht="18" x14ac:dyDescent="0.4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ht="18" x14ac:dyDescent="0.4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ht="18" x14ac:dyDescent="0.4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ht="18" x14ac:dyDescent="0.4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ht="18" x14ac:dyDescent="0.4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ht="18" x14ac:dyDescent="0.4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ht="18" x14ac:dyDescent="0.45">
      <c r="A33" s="167" t="s">
        <v>40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</row>
  </sheetData>
  <mergeCells count="7">
    <mergeCell ref="A33:Q33"/>
    <mergeCell ref="C5:I5"/>
    <mergeCell ref="K5:Q5"/>
    <mergeCell ref="A4:H4"/>
    <mergeCell ref="A1:Q1"/>
    <mergeCell ref="A2:Q2"/>
    <mergeCell ref="A3:Q3"/>
  </mergeCells>
  <pageMargins left="0.7" right="0.7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0</vt:lpstr>
      <vt:lpstr> سهام</vt:lpstr>
      <vt:lpstr>سپرده</vt:lpstr>
      <vt:lpstr>درآمدها</vt:lpstr>
      <vt:lpstr>درآمد سرمایه گذاری در سهام </vt:lpstr>
      <vt:lpstr>درآمد سپرده بانکی</vt:lpstr>
      <vt:lpstr>سایر درآمدها</vt:lpstr>
      <vt:lpstr>سود  سپرده بانکی</vt:lpstr>
      <vt:lpstr>درآمد ناشی از تغییر قیمت اوراق </vt:lpstr>
      <vt:lpstr>' سهام'!Print_Area</vt:lpstr>
      <vt:lpstr>'درآمد سپرده بانکی'!Print_Area</vt:lpstr>
      <vt:lpstr>'درآمد سرمایه گذاری در سهام '!Print_Area</vt:lpstr>
      <vt:lpstr>'درآمد ناشی از تغییر قیمت اوراق '!Print_Area</vt:lpstr>
      <vt:lpstr>درآمدها!Print_Area</vt:lpstr>
      <vt:lpstr>'سایر درآمدها'!Print_Area</vt:lpstr>
      <vt:lpstr>سپرده!Print_Area</vt:lpstr>
      <vt:lpstr>'سود  سپرده بانکی'!Print_Area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Soheil Sadegh Zadeh</cp:lastModifiedBy>
  <cp:lastPrinted>2024-02-06T09:33:07Z</cp:lastPrinted>
  <dcterms:created xsi:type="dcterms:W3CDTF">2017-11-22T14:26:20Z</dcterms:created>
  <dcterms:modified xsi:type="dcterms:W3CDTF">2024-05-28T13:08:13Z</dcterms:modified>
</cp:coreProperties>
</file>